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21720" windowHeight="12210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'Rekapitulace'!$G$25</definedName>
    <definedName name="Dodavka0">'Položky'!#REF!</definedName>
    <definedName name="HSV">'Rekapitulace'!$E$25</definedName>
    <definedName name="HSV0">'Položky'!#REF!</definedName>
    <definedName name="HZS">'Rekapitulace'!$I$25</definedName>
    <definedName name="HZS0">'Položky'!#REF!</definedName>
    <definedName name="JKSO">'Krycí list'!$F$5</definedName>
    <definedName name="MJ">'Krycí list'!$G$5</definedName>
    <definedName name="Mont">'Rekapitulace'!$H$25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'Položky'!$A$1:$G$147</definedName>
    <definedName name="_xlnm.Print_Area" localSheetId="1">'Rekapitulace'!$A$1:$I$32</definedName>
    <definedName name="PocetMJ">'Krycí list'!$G$8</definedName>
    <definedName name="Poznamka">'Krycí list'!$B$37</definedName>
    <definedName name="Projektant">'Krycí list'!$C$8</definedName>
    <definedName name="PSV">'Rekapitulace'!$F$25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<sst xmlns="http://schemas.openxmlformats.org/spreadsheetml/2006/main" count="484" uniqueCount="304">
  <si>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</si>
  <si>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</si>
  <si>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</si>
  <si>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</si>
  <si>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</si>
  <si>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</si>
  <si>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</si>
  <si>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</si>
  <si>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</si>
  <si>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</si>
  <si>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</si>
  <si>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</si>
  <si>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</si>
  <si>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</si>
  <si>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</si>
  <si>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</si>
  <si>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</si>
  <si>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</si>
  <si>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</si>
  <si>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</si>
  <si>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</si>
  <si>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</si>
  <si>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</si>
  <si>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</si>
  <si>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</si>
  <si>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</si>
  <si>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</si>
  <si>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</si>
  <si>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</si>
  <si>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</si>
  <si>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</si>
  <si>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</si>
  <si>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</si>
  <si>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</si>
  <si>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</si>
  <si>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</si>
  <si>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</si>
  <si>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</si>
  <si>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</si>
  <si>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</si>
  <si>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</si>
  <si>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</si>
  <si>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</si>
  <si>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</si>
  <si>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</si>
  <si>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</si>
  <si>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</si>
  <si>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</si>
  <si>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</si>
  <si>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</si>
  <si>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</si>
  <si>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</si>
  <si>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</si>
  <si>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</si>
  <si>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</si>
  <si>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</si>
  <si>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</si>
  <si>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</si>
  <si>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</si>
  <si>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</si>
  <si>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</si>
  <si>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</si>
  <si>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</si>
  <si>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</si>
  <si>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</si>
  <si>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</si>
  <si>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</si>
  <si>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</si>
  <si>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</si>
  <si>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8121</t>
  </si>
  <si>
    <t>DOKONČENÍ REKONSTROKCE SYNAGOGY ČKYNĚ</t>
  </si>
  <si>
    <t>02</t>
  </si>
  <si>
    <t>TECHNICKÝ OBJEKT</t>
  </si>
  <si>
    <t>6</t>
  </si>
  <si>
    <t>Úpravy povrchu</t>
  </si>
  <si>
    <t>610991111T00</t>
  </si>
  <si>
    <t>ZAKRYVANI DVERI, OKEN</t>
  </si>
  <si>
    <t>M2</t>
  </si>
  <si>
    <t>612421598T00</t>
  </si>
  <si>
    <t>PODHOZ POD OMITKU - SPRIC</t>
  </si>
  <si>
    <t>612421630T00</t>
  </si>
  <si>
    <t>OMITKA ZDIVA - SOKL</t>
  </si>
  <si>
    <t>612421637T00</t>
  </si>
  <si>
    <t>OMITKA ZDIVA</t>
  </si>
  <si>
    <t>612501010T00</t>
  </si>
  <si>
    <t>OMYTI ZDIVA TLAKOVOU VODOU</t>
  </si>
  <si>
    <t>625941103T00</t>
  </si>
  <si>
    <t>ZATEPLOVACI SYSTEM - POLYSTYREN TL. 5CM</t>
  </si>
  <si>
    <t>998011001VT0</t>
  </si>
  <si>
    <t xml:space="preserve">Přesun hmot </t>
  </si>
  <si>
    <t>t</t>
  </si>
  <si>
    <t>63</t>
  </si>
  <si>
    <t>Podlahy a podlahové konstrukce</t>
  </si>
  <si>
    <t>632451064T00</t>
  </si>
  <si>
    <t>POTER PISCEMTOVY STROJ. HLAZENY 4-6</t>
  </si>
  <si>
    <t>94</t>
  </si>
  <si>
    <t>Lešení a stavební výtahy</t>
  </si>
  <si>
    <t>941941041T00</t>
  </si>
  <si>
    <t>MONTAZ FASADNIHO LESENI</t>
  </si>
  <si>
    <t>941941291T00</t>
  </si>
  <si>
    <t>NAJEM FASADNIHO LESENI ZA MESIC</t>
  </si>
  <si>
    <t>941941841T00</t>
  </si>
  <si>
    <t>DEMONTAZ FASADNIHO LESENI</t>
  </si>
  <si>
    <t>941955002T00</t>
  </si>
  <si>
    <t>LESENI PRACOVNI POMOCNE</t>
  </si>
  <si>
    <t>95</t>
  </si>
  <si>
    <t>Dokončovací konstrukce a práce</t>
  </si>
  <si>
    <t>952901114T00</t>
  </si>
  <si>
    <t>VYCISTENI BUDOV</t>
  </si>
  <si>
    <t>96</t>
  </si>
  <si>
    <t>Bourání konstrukcí</t>
  </si>
  <si>
    <t>978015271T00</t>
  </si>
  <si>
    <t>OTLUCENI OMITKY STEN 50%</t>
  </si>
  <si>
    <t>978071616T00</t>
  </si>
  <si>
    <t>BOURANI LATOVANI STRECH</t>
  </si>
  <si>
    <t>978071621T00</t>
  </si>
  <si>
    <t>BOURANI STRESNI KRYTINY DO SUTI</t>
  </si>
  <si>
    <t>979011111T00</t>
  </si>
  <si>
    <t>SVISLA DOPRAVA SUTI ZA PRVE PODLAZI</t>
  </si>
  <si>
    <t>T</t>
  </si>
  <si>
    <t>979082111T00</t>
  </si>
  <si>
    <t>VNITROSTAV DOPRAVA SUTI DO 10M</t>
  </si>
  <si>
    <t>979087112T00</t>
  </si>
  <si>
    <t>NAKLADANI SUTI NA DOPRAV.PROSTREDEK</t>
  </si>
  <si>
    <t>984201169T00</t>
  </si>
  <si>
    <t>ODVOZ SUTI NA SKLADKU - 10KM</t>
  </si>
  <si>
    <t>985121111T00</t>
  </si>
  <si>
    <t>ODVOZ SUTI ZA KAZDY DALSI KM</t>
  </si>
  <si>
    <t>998010002T00</t>
  </si>
  <si>
    <t>POPLATEK ZA SKLADKU</t>
  </si>
  <si>
    <t>713</t>
  </si>
  <si>
    <t>Izolace tepelné</t>
  </si>
  <si>
    <t>713111121T00</t>
  </si>
  <si>
    <t>MONTAZ TEPELNE IZOLACE STROPU</t>
  </si>
  <si>
    <t>713111122T00</t>
  </si>
  <si>
    <t>PRIPLATEK ZA DALSI VRSTVU IZOLACE</t>
  </si>
  <si>
    <t>713121111T00</t>
  </si>
  <si>
    <t>MONTAZ TEPELNE IZOLACE PODLAH</t>
  </si>
  <si>
    <t>713191122T00</t>
  </si>
  <si>
    <t>IZOL TEPEL POLOZENI A500H</t>
  </si>
  <si>
    <t>28318665</t>
  </si>
  <si>
    <t>POLYSTYREN EPS 100 Z</t>
  </si>
  <si>
    <t>M3</t>
  </si>
  <si>
    <t>63151449</t>
  </si>
  <si>
    <t>ORSIL OSTROP</t>
  </si>
  <si>
    <t>998711101T00</t>
  </si>
  <si>
    <t xml:space="preserve">přesun hmot </t>
  </si>
  <si>
    <t>720</t>
  </si>
  <si>
    <t>Zdravotechnická instalace</t>
  </si>
  <si>
    <t>721171211T00</t>
  </si>
  <si>
    <t>POTRUBI ODPADNI KG PVC DN 125</t>
  </si>
  <si>
    <t>BM</t>
  </si>
  <si>
    <t>721173207T00</t>
  </si>
  <si>
    <t>POTRUBI PVC PRIPOJOVACI DN 75</t>
  </si>
  <si>
    <t>721173208T00</t>
  </si>
  <si>
    <t>POTRUBI PVC DN 100</t>
  </si>
  <si>
    <t>721273145T00</t>
  </si>
  <si>
    <t>VENTILACNI HLAVICE</t>
  </si>
  <si>
    <t>KUS</t>
  </si>
  <si>
    <t>722122001T01</t>
  </si>
  <si>
    <t>PPR DN20 + mirelon, tlak.zkouška, proplach</t>
  </si>
  <si>
    <t>722122006T01</t>
  </si>
  <si>
    <t>PPR DN25 + mirelon, tlak.zkouška, proplach</t>
  </si>
  <si>
    <t>722190401T00</t>
  </si>
  <si>
    <t>ZRIZENI A UPEVNENI VYUSTEK DO DN50</t>
  </si>
  <si>
    <t>722190831T00</t>
  </si>
  <si>
    <t>ZAZATKOVANI VYPUSTEK</t>
  </si>
  <si>
    <t>725119300T00</t>
  </si>
  <si>
    <t>MONTAZ WC KOMBI</t>
  </si>
  <si>
    <t>725210983T00</t>
  </si>
  <si>
    <t>MONTAZ UMYVADLA</t>
  </si>
  <si>
    <t>725530117T00</t>
  </si>
  <si>
    <t>ZASOBNIK EL 10L</t>
  </si>
  <si>
    <t>SOUB</t>
  </si>
  <si>
    <t>725800961T00</t>
  </si>
  <si>
    <t>PRODLOUZENI</t>
  </si>
  <si>
    <t>725810233T00</t>
  </si>
  <si>
    <t>VENTIL PROTINAMRAZOVA UPRAVA</t>
  </si>
  <si>
    <t>725819404T00</t>
  </si>
  <si>
    <t>VENTIL ROHOVY</t>
  </si>
  <si>
    <t>55143070</t>
  </si>
  <si>
    <t>BATERIE UMYV.RAF-POLAR PL 26</t>
  </si>
  <si>
    <t>64214252</t>
  </si>
  <si>
    <t>UMYVADLO JIKA-LYRA 55CM</t>
  </si>
  <si>
    <t>64230233</t>
  </si>
  <si>
    <t>SEDATKO WC</t>
  </si>
  <si>
    <t>64230236</t>
  </si>
  <si>
    <t>MISA WC KOMBI 24086 ZNOJMO</t>
  </si>
  <si>
    <t>762</t>
  </si>
  <si>
    <t>Konstrukce tesařské</t>
  </si>
  <si>
    <t>762341211T00</t>
  </si>
  <si>
    <t>BEDNENI STRECH Z PRKEN</t>
  </si>
  <si>
    <t>762342205T00</t>
  </si>
  <si>
    <t>LATOVANI STRECH - KONTRA</t>
  </si>
  <si>
    <t>762811210T00</t>
  </si>
  <si>
    <t>ZAKLOP Z PRKEN NA SRAZ</t>
  </si>
  <si>
    <t>764</t>
  </si>
  <si>
    <t>Konstrukce klempířské</t>
  </si>
  <si>
    <t>764222223T00</t>
  </si>
  <si>
    <t>CU OKAPOVY PLECH RS 330</t>
  </si>
  <si>
    <t>764231220T00</t>
  </si>
  <si>
    <t>CU LEMOVANI ZDI RS 250</t>
  </si>
  <si>
    <t>764291210T00</t>
  </si>
  <si>
    <t>CU ZAVETRNA LISTA RS 250</t>
  </si>
  <si>
    <t>764510240T00</t>
  </si>
  <si>
    <t>CU OPLECHOVANI PARAPETU RS 250</t>
  </si>
  <si>
    <t>764530210T00</t>
  </si>
  <si>
    <t>CU OPLECHOVANI ZDI RS 250</t>
  </si>
  <si>
    <t>765</t>
  </si>
  <si>
    <t>Krytiny tvrdé</t>
  </si>
  <si>
    <t>765333075T00</t>
  </si>
  <si>
    <t>ZASTRESENI BOBROVKA ZAOBLENA</t>
  </si>
  <si>
    <t>765333105T00</t>
  </si>
  <si>
    <t>HREBEN - TASKA BOBROVKA</t>
  </si>
  <si>
    <t>765333119T00</t>
  </si>
  <si>
    <t>UKONCENI STITU STRECHY - BOBROVKA</t>
  </si>
  <si>
    <t>765333191T00</t>
  </si>
  <si>
    <t>ZABRANA PROTI HMYZU OKAP</t>
  </si>
  <si>
    <t>765333515T00</t>
  </si>
  <si>
    <t>DIFUZNI FOLIE BRAMAC</t>
  </si>
  <si>
    <t>766</t>
  </si>
  <si>
    <t>Konstrukce truhlářské</t>
  </si>
  <si>
    <t>766411111T00</t>
  </si>
  <si>
    <t>PODKLADNI ROST DREVENEHO OBKLADU</t>
  </si>
  <si>
    <t>766411114T00</t>
  </si>
  <si>
    <t>OBLOZENI STEN PALUBKAMI</t>
  </si>
  <si>
    <t>766425215T00</t>
  </si>
  <si>
    <t>OLISTOVANI DREVENEHO OBLOZENI</t>
  </si>
  <si>
    <t>766612234T00</t>
  </si>
  <si>
    <t>MONTAZ OKEN DREVENYCH</t>
  </si>
  <si>
    <t>766613021T00</t>
  </si>
  <si>
    <t>KOMPLETACE DREVENYCH OKEN</t>
  </si>
  <si>
    <t>766661351T00</t>
  </si>
  <si>
    <t>MONTAZ DREVENYCH ZARUBNI A DVERI 1K</t>
  </si>
  <si>
    <t>766694113T00</t>
  </si>
  <si>
    <t>PARAPETNI DESEKA LAMINO</t>
  </si>
  <si>
    <t>766695213T00</t>
  </si>
  <si>
    <t>PRAH DVERI DREVENY - 1KR</t>
  </si>
  <si>
    <t>61112130</t>
  </si>
  <si>
    <t>SAPELI STANDART DBJM 60-90 M10</t>
  </si>
  <si>
    <t>61114150</t>
  </si>
  <si>
    <t>ZARUBEN 60-90/7-15 D,B,J,M</t>
  </si>
  <si>
    <t>61162730</t>
  </si>
  <si>
    <t>DVERNI KOVANI BILY KOV</t>
  </si>
  <si>
    <t>61162800</t>
  </si>
  <si>
    <t>OKENNI KOVANI</t>
  </si>
  <si>
    <t>1 OKNO</t>
  </si>
  <si>
    <t>61164012</t>
  </si>
  <si>
    <t>DVERE PALUBKOVE + ZARUBEN</t>
  </si>
  <si>
    <t>61164020</t>
  </si>
  <si>
    <t>NADSVETLIK 40CM</t>
  </si>
  <si>
    <t>768</t>
  </si>
  <si>
    <t>sádrokartonové konstrukce</t>
  </si>
  <si>
    <t>768000005T00</t>
  </si>
  <si>
    <t>PODHLED STROPU SADROKARTON - RF 12,5</t>
  </si>
  <si>
    <t>771</t>
  </si>
  <si>
    <t>Podlahy z dlaždic</t>
  </si>
  <si>
    <t>771471014T00</t>
  </si>
  <si>
    <t>MONTAZ ROVNEHO KERAMICKEHO SOKLIKU</t>
  </si>
  <si>
    <t>771571106T00</t>
  </si>
  <si>
    <t>MONTAZ DLAZBY Z KERAMICKYCH DLAZDIC</t>
  </si>
  <si>
    <t>771571110T00</t>
  </si>
  <si>
    <t>PRIPLATEK ZA FLEX LEPIDLO</t>
  </si>
  <si>
    <t>771571120T00</t>
  </si>
  <si>
    <t>PRECHODOVA, DILATACNI LISTY - MONTAZ</t>
  </si>
  <si>
    <t>28341011</t>
  </si>
  <si>
    <t>PRECHODOVA LISTA DINAFIX</t>
  </si>
  <si>
    <t>59763782</t>
  </si>
  <si>
    <t>DLAZBA KERAMICKA      nákup 300Kč/1m2</t>
  </si>
  <si>
    <t>59763820/2</t>
  </si>
  <si>
    <t>KERAMICKY SOKLIK DL. 30CM nákup 35Kč/kus</t>
  </si>
  <si>
    <t>776</t>
  </si>
  <si>
    <t>Podlahy povlakové</t>
  </si>
  <si>
    <t>776561103T00</t>
  </si>
  <si>
    <t>MONTAZ PODLAH Z PASU PVC + SOKLIK</t>
  </si>
  <si>
    <t>28410230</t>
  </si>
  <si>
    <t>SOKLIK PVC</t>
  </si>
  <si>
    <t>28411317</t>
  </si>
  <si>
    <t>PASY PVC   nákup 200,-Kč/1m2</t>
  </si>
  <si>
    <t>781</t>
  </si>
  <si>
    <t>Obklady keramické</t>
  </si>
  <si>
    <t>781411012T00</t>
  </si>
  <si>
    <t>MONTAZ - KERAMICKY OBKLAD</t>
  </si>
  <si>
    <t>28341006</t>
  </si>
  <si>
    <t>UKONC. LISTA BILA DO OBKLADU</t>
  </si>
  <si>
    <t>59781111</t>
  </si>
  <si>
    <t>OBKLAD KERAMICKY   nákup 250,-Kč/1m2</t>
  </si>
  <si>
    <t>783</t>
  </si>
  <si>
    <t>Nátěry</t>
  </si>
  <si>
    <t>783622950T00</t>
  </si>
  <si>
    <t>NATER DREVENYCH OKEN HERBOL EMAIL</t>
  </si>
  <si>
    <t>783626310T00</t>
  </si>
  <si>
    <t>NATER LAZUROVACIM LAKEM HERBOL 1+3</t>
  </si>
  <si>
    <t>784</t>
  </si>
  <si>
    <t>Malby</t>
  </si>
  <si>
    <t>784452265T00</t>
  </si>
  <si>
    <t>MALBA PRIMALEX BILA</t>
  </si>
  <si>
    <t>784499905T00</t>
  </si>
  <si>
    <t>NATER FASADNI BARVOU</t>
  </si>
  <si>
    <t>787</t>
  </si>
  <si>
    <t>Zasklívání</t>
  </si>
  <si>
    <t>787611240T00</t>
  </si>
  <si>
    <t>ZASKLENI OKNA DO TMELE</t>
  </si>
  <si>
    <t>ZAŘÍZENÍ STAVENIŠTĚ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</si>
</sst>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5" fillId="2" borderId="8" xfId="0" applyNumberFormat="1" applyFont="1" applyFill="1" applyBorder="1" applyAlignment="1">
      <alignment/>
    </xf>
    <xf numFmtId="49" fontId="0" fillId="2" borderId="9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left"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4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7" xfId="0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14" xfId="0" applyNumberFormat="1" applyBorder="1" applyAlignment="1">
      <alignment horizontal="right"/>
    </xf>
    <xf numFmtId="167" fontId="0" fillId="0" borderId="18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2" borderId="36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39" xfId="0" applyFont="1" applyFill="1" applyBorder="1" applyAlignment="1">
      <alignment/>
    </xf>
    <xf numFmtId="167" fontId="7" fillId="2" borderId="37" xfId="0" applyNumberFormat="1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1" xfId="19" applyFont="1" applyBorder="1">
      <alignment/>
      <protection/>
    </xf>
    <xf numFmtId="0" fontId="0" fillId="0" borderId="41" xfId="19" applyBorder="1">
      <alignment/>
      <protection/>
    </xf>
    <xf numFmtId="0" fontId="0" fillId="0" borderId="41" xfId="19" applyBorder="1" applyAlignment="1">
      <alignment horizontal="right"/>
      <protection/>
    </xf>
    <xf numFmtId="0" fontId="0" fillId="0" borderId="42" xfId="19" applyFont="1" applyBorder="1">
      <alignment/>
      <protection/>
    </xf>
    <xf numFmtId="0" fontId="0" fillId="0" borderId="41" xfId="0" applyNumberFormat="1" applyBorder="1" applyAlignment="1">
      <alignment horizontal="left"/>
    </xf>
    <xf numFmtId="0" fontId="0" fillId="0" borderId="43" xfId="0" applyNumberFormat="1" applyBorder="1" applyAlignment="1">
      <alignment/>
    </xf>
    <xf numFmtId="0" fontId="3" fillId="0" borderId="44" xfId="19" applyFont="1" applyBorder="1">
      <alignment/>
      <protection/>
    </xf>
    <xf numFmtId="0" fontId="0" fillId="0" borderId="44" xfId="19" applyBorder="1">
      <alignment/>
      <protection/>
    </xf>
    <xf numFmtId="0" fontId="0" fillId="0" borderId="44" xfId="19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" borderId="24" xfId="0" applyNumberFormat="1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45" xfId="0" applyFont="1" applyFill="1" applyBorder="1" applyAlignment="1">
      <alignment/>
    </xf>
    <xf numFmtId="0" fontId="1" fillId="3" borderId="46" xfId="0" applyFont="1" applyFill="1" applyBorder="1" applyAlignment="1">
      <alignment/>
    </xf>
    <xf numFmtId="0" fontId="1" fillId="3" borderId="47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3" fontId="1" fillId="2" borderId="26" xfId="0" applyNumberFormat="1" applyFont="1" applyFill="1" applyBorder="1" applyAlignment="1">
      <alignment/>
    </xf>
    <xf numFmtId="3" fontId="1" fillId="2" borderId="45" xfId="0" applyNumberFormat="1" applyFont="1" applyFill="1" applyBorder="1" applyAlignment="1">
      <alignment/>
    </xf>
    <xf numFmtId="3" fontId="1" fillId="2" borderId="46" xfId="0" applyNumberFormat="1" applyFont="1" applyFill="1" applyBorder="1" applyAlignment="1">
      <alignment/>
    </xf>
    <xf numFmtId="3" fontId="1" fillId="2" borderId="47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4" borderId="29" xfId="0" applyFont="1" applyFill="1" applyBorder="1" applyAlignment="1">
      <alignment/>
    </xf>
    <xf numFmtId="0" fontId="1" fillId="4" borderId="30" xfId="0" applyFont="1" applyFill="1" applyBorder="1" applyAlignment="1">
      <alignment/>
    </xf>
    <xf numFmtId="0" fontId="0" fillId="4" borderId="48" xfId="0" applyFill="1" applyBorder="1" applyAlignment="1">
      <alignment/>
    </xf>
    <xf numFmtId="0" fontId="1" fillId="4" borderId="49" xfId="0" applyFont="1" applyFill="1" applyBorder="1" applyAlignment="1">
      <alignment horizontal="right"/>
    </xf>
    <xf numFmtId="0" fontId="1" fillId="4" borderId="30" xfId="0" applyFont="1" applyFill="1" applyBorder="1" applyAlignment="1">
      <alignment horizontal="right"/>
    </xf>
    <xf numFmtId="0" fontId="1" fillId="4" borderId="31" xfId="0" applyFont="1" applyFill="1" applyBorder="1" applyAlignment="1">
      <alignment horizontal="center"/>
    </xf>
    <xf numFmtId="4" fontId="6" fillId="4" borderId="30" xfId="0" applyNumberFormat="1" applyFont="1" applyFill="1" applyBorder="1" applyAlignment="1">
      <alignment horizontal="right"/>
    </xf>
    <xf numFmtId="4" fontId="6" fillId="4" borderId="48" xfId="0" applyNumberFormat="1" applyFont="1" applyFill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166" fontId="0" fillId="0" borderId="5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2" borderId="36" xfId="0" applyFill="1" applyBorder="1" applyAlignment="1">
      <alignment/>
    </xf>
    <xf numFmtId="0" fontId="1" fillId="2" borderId="37" xfId="0" applyFont="1" applyFill="1" applyBorder="1" applyAlignment="1">
      <alignment/>
    </xf>
    <xf numFmtId="0" fontId="0" fillId="2" borderId="37" xfId="0" applyFill="1" applyBorder="1" applyAlignment="1">
      <alignment/>
    </xf>
    <xf numFmtId="4" fontId="0" fillId="2" borderId="51" xfId="0" applyNumberFormat="1" applyFill="1" applyBorder="1" applyAlignment="1">
      <alignment/>
    </xf>
    <xf numFmtId="4" fontId="0" fillId="2" borderId="36" xfId="0" applyNumberFormat="1" applyFill="1" applyBorder="1" applyAlignment="1">
      <alignment/>
    </xf>
    <xf numFmtId="4" fontId="0" fillId="2" borderId="37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9">
      <alignment/>
      <protection/>
    </xf>
    <xf numFmtId="0" fontId="11" fillId="0" borderId="0" xfId="19" applyFont="1" applyAlignment="1">
      <alignment horizontal="centerContinuous"/>
      <protection/>
    </xf>
    <xf numFmtId="0" fontId="12" fillId="0" borderId="0" xfId="19" applyFont="1" applyAlignment="1">
      <alignment horizontal="centerContinuous"/>
      <protection/>
    </xf>
    <xf numFmtId="0" fontId="12" fillId="0" borderId="0" xfId="19" applyFont="1" applyAlignment="1">
      <alignment horizontal="right"/>
      <protection/>
    </xf>
    <xf numFmtId="0" fontId="9" fillId="0" borderId="42" xfId="19" applyFont="1" applyBorder="1" applyAlignment="1">
      <alignment horizontal="right"/>
      <protection/>
    </xf>
    <xf numFmtId="0" fontId="0" fillId="0" borderId="41" xfId="19" applyBorder="1" applyAlignment="1">
      <alignment horizontal="left"/>
      <protection/>
    </xf>
    <xf numFmtId="0" fontId="0" fillId="0" borderId="43" xfId="19" applyBorder="1">
      <alignment/>
      <protection/>
    </xf>
    <xf numFmtId="0" fontId="9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0" fillId="0" borderId="0" xfId="19" applyAlignment="1">
      <alignment/>
      <protection/>
    </xf>
    <xf numFmtId="49" fontId="9" fillId="3" borderId="50" xfId="19" applyNumberFormat="1" applyFont="1" applyFill="1" applyBorder="1">
      <alignment/>
      <protection/>
    </xf>
    <xf numFmtId="0" fontId="9" fillId="3" borderId="32" xfId="19" applyFont="1" applyFill="1" applyBorder="1" applyAlignment="1">
      <alignment horizontal="center"/>
      <protection/>
    </xf>
    <xf numFmtId="0" fontId="9" fillId="3" borderId="32" xfId="19" applyNumberFormat="1" applyFont="1" applyFill="1" applyBorder="1" applyAlignment="1">
      <alignment horizontal="center"/>
      <protection/>
    </xf>
    <xf numFmtId="0" fontId="9" fillId="3" borderId="50" xfId="19" applyFont="1" applyFill="1" applyBorder="1" applyAlignment="1">
      <alignment horizontal="center"/>
      <protection/>
    </xf>
    <xf numFmtId="0" fontId="1" fillId="0" borderId="52" xfId="19" applyFont="1" applyBorder="1" applyAlignment="1">
      <alignment horizontal="center"/>
      <protection/>
    </xf>
    <xf numFmtId="49" fontId="1" fillId="0" borderId="52" xfId="19" applyNumberFormat="1" applyFont="1" applyBorder="1" applyAlignment="1">
      <alignment horizontal="left"/>
      <protection/>
    </xf>
    <xf numFmtId="0" fontId="1" fillId="0" borderId="52" xfId="19" applyFont="1" applyBorder="1">
      <alignment/>
      <protection/>
    </xf>
    <xf numFmtId="0" fontId="0" fillId="0" borderId="52" xfId="19" applyBorder="1" applyAlignment="1">
      <alignment horizontal="center"/>
      <protection/>
    </xf>
    <xf numFmtId="0" fontId="0" fillId="0" borderId="52" xfId="19" applyNumberFormat="1" applyBorder="1" applyAlignment="1">
      <alignment horizontal="right"/>
      <protection/>
    </xf>
    <xf numFmtId="0" fontId="0" fillId="0" borderId="52" xfId="19" applyNumberFormat="1" applyBorder="1">
      <alignment/>
      <protection/>
    </xf>
    <xf numFmtId="0" fontId="0" fillId="0" borderId="0" xfId="19" applyNumberFormat="1">
      <alignment/>
      <protection/>
    </xf>
    <xf numFmtId="0" fontId="13" fillId="0" borderId="0" xfId="19" applyFont="1">
      <alignment/>
      <protection/>
    </xf>
    <xf numFmtId="0" fontId="0" fillId="0" borderId="52" xfId="19" applyFont="1" applyBorder="1" applyAlignment="1">
      <alignment horizontal="center" vertical="top"/>
      <protection/>
    </xf>
    <xf numFmtId="49" fontId="8" fillId="0" borderId="52" xfId="19" applyNumberFormat="1" applyFont="1" applyBorder="1" applyAlignment="1">
      <alignment horizontal="left" vertical="top"/>
      <protection/>
    </xf>
    <xf numFmtId="0" fontId="8" fillId="0" borderId="52" xfId="19" applyFont="1" applyBorder="1" applyAlignment="1">
      <alignment wrapText="1"/>
      <protection/>
    </xf>
    <xf numFmtId="49" fontId="8" fillId="0" borderId="52" xfId="19" applyNumberFormat="1" applyFont="1" applyBorder="1" applyAlignment="1">
      <alignment horizontal="center" shrinkToFit="1"/>
      <protection/>
    </xf>
    <xf numFmtId="4" fontId="8" fillId="0" borderId="52" xfId="19" applyNumberFormat="1" applyFont="1" applyBorder="1" applyAlignment="1">
      <alignment horizontal="right"/>
      <protection/>
    </xf>
    <xf numFmtId="4" fontId="8" fillId="0" borderId="52" xfId="19" applyNumberFormat="1" applyFont="1" applyBorder="1">
      <alignment/>
      <protection/>
    </xf>
    <xf numFmtId="0" fontId="0" fillId="2" borderId="53" xfId="19" applyFill="1" applyBorder="1" applyAlignment="1">
      <alignment horizontal="center"/>
      <protection/>
    </xf>
    <xf numFmtId="49" fontId="3" fillId="2" borderId="53" xfId="19" applyNumberFormat="1" applyFont="1" applyFill="1" applyBorder="1" applyAlignment="1">
      <alignment horizontal="left"/>
      <protection/>
    </xf>
    <xf numFmtId="0" fontId="3" fillId="2" borderId="53" xfId="19" applyFont="1" applyFill="1" applyBorder="1">
      <alignment/>
      <protection/>
    </xf>
    <xf numFmtId="4" fontId="0" fillId="2" borderId="53" xfId="19" applyNumberFormat="1" applyFill="1" applyBorder="1" applyAlignment="1">
      <alignment horizontal="right"/>
      <protection/>
    </xf>
    <xf numFmtId="4" fontId="1" fillId="2" borderId="53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4" fillId="0" borderId="0" xfId="19" applyFont="1" applyAlignment="1">
      <alignment/>
      <protection/>
    </xf>
    <xf numFmtId="0" fontId="15" fillId="0" borderId="0" xfId="19" applyFont="1" applyBorder="1">
      <alignment/>
      <protection/>
    </xf>
    <xf numFmtId="3" fontId="15" fillId="0" borderId="0" xfId="19" applyNumberFormat="1" applyFont="1" applyBorder="1" applyAlignment="1">
      <alignment horizontal="right"/>
      <protection/>
    </xf>
    <xf numFmtId="4" fontId="15" fillId="0" borderId="0" xfId="19" applyNumberFormat="1" applyFont="1" applyBorder="1">
      <alignment/>
      <protection/>
    </xf>
    <xf numFmtId="0" fontId="14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3" fontId="1" fillId="2" borderId="37" xfId="0" applyNumberFormat="1" applyFont="1" applyFill="1" applyBorder="1" applyAlignment="1">
      <alignment horizontal="right"/>
    </xf>
    <xf numFmtId="3" fontId="1" fillId="2" borderId="51" xfId="0" applyNumberFormat="1" applyFont="1" applyFill="1" applyBorder="1" applyAlignment="1">
      <alignment horizontal="right"/>
    </xf>
    <xf numFmtId="0" fontId="0" fillId="0" borderId="56" xfId="19" applyFont="1" applyBorder="1" applyAlignment="1">
      <alignment horizontal="center"/>
      <protection/>
    </xf>
    <xf numFmtId="0" fontId="0" fillId="0" borderId="57" xfId="19" applyFont="1" applyBorder="1" applyAlignment="1">
      <alignment horizontal="center"/>
      <protection/>
    </xf>
    <xf numFmtId="0" fontId="0" fillId="0" borderId="58" xfId="19" applyFont="1" applyBorder="1" applyAlignment="1">
      <alignment horizontal="center"/>
      <protection/>
    </xf>
    <xf numFmtId="0" fontId="0" fillId="0" borderId="59" xfId="19" applyFont="1" applyBorder="1" applyAlignment="1">
      <alignment horizontal="center"/>
      <protection/>
    </xf>
    <xf numFmtId="0" fontId="0" fillId="0" borderId="60" xfId="19" applyFont="1" applyBorder="1" applyAlignment="1">
      <alignment horizontal="left"/>
      <protection/>
    </xf>
    <xf numFmtId="0" fontId="0" fillId="0" borderId="44" xfId="19" applyFont="1" applyBorder="1" applyAlignment="1">
      <alignment horizontal="left"/>
      <protection/>
    </xf>
    <xf numFmtId="0" fontId="0" fillId="0" borderId="61" xfId="19" applyFont="1" applyBorder="1" applyAlignment="1">
      <alignment horizontal="left"/>
      <protection/>
    </xf>
    <xf numFmtId="0" fontId="10" fillId="0" borderId="0" xfId="19" applyFont="1" applyAlignment="1">
      <alignment horizontal="center"/>
      <protection/>
    </xf>
    <xf numFmtId="49" fontId="0" fillId="0" borderId="58" xfId="19" applyNumberFormat="1" applyFont="1" applyBorder="1" applyAlignment="1">
      <alignment horizontal="center"/>
      <protection/>
    </xf>
    <xf numFmtId="0" fontId="0" fillId="0" borderId="60" xfId="19" applyBorder="1" applyAlignment="1">
      <alignment horizontal="center" shrinkToFit="1"/>
      <protection/>
    </xf>
    <xf numFmtId="0" fontId="0" fillId="0" borderId="44" xfId="19" applyBorder="1" applyAlignment="1">
      <alignment horizontal="center" shrinkToFit="1"/>
      <protection/>
    </xf>
    <xf numFmtId="0" fontId="0" fillId="0" borderId="61" xfId="19" applyBorder="1" applyAlignment="1">
      <alignment horizont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67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6">
        <f>Rekapitulace!G2</f>
        <v>0</v>
      </c>
      <c r="E2" s="4"/>
      <c r="F2" s="4"/>
      <c r="G2" s="7"/>
    </row>
    <row r="3" spans="1:7" ht="3" customHeight="1" hidden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75" customHeight="1">
      <c r="A5" s="15" t="s">
        <v>71</v>
      </c>
      <c r="B5" s="16"/>
      <c r="C5" s="17" t="s">
        <v>72</v>
      </c>
      <c r="D5" s="18"/>
      <c r="E5" s="18"/>
      <c r="F5" s="13"/>
      <c r="G5" s="14"/>
    </row>
    <row r="6" spans="1:7" ht="12.7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75" customHeight="1">
      <c r="A7" s="15" t="s">
        <v>69</v>
      </c>
      <c r="B7" s="16"/>
      <c r="C7" s="17" t="s">
        <v>70</v>
      </c>
      <c r="D7" s="18"/>
      <c r="E7" s="18"/>
      <c r="F7" s="24"/>
      <c r="G7" s="14"/>
    </row>
    <row r="8" spans="1:9" ht="12.75">
      <c r="A8" s="19" t="s">
        <v>8</v>
      </c>
      <c r="B8" s="21"/>
      <c r="C8" s="177"/>
      <c r="D8" s="178"/>
      <c r="E8" s="25" t="s">
        <v>9</v>
      </c>
      <c r="F8" s="26"/>
      <c r="G8" s="27"/>
      <c r="H8" s="28"/>
      <c r="I8" s="28"/>
    </row>
    <row r="9" spans="1:7" ht="12.75">
      <c r="A9" s="19" t="s">
        <v>10</v>
      </c>
      <c r="B9" s="21"/>
      <c r="C9" s="177"/>
      <c r="D9" s="178"/>
      <c r="E9" s="22" t="s">
        <v>11</v>
      </c>
      <c r="F9" s="21"/>
      <c r="G9" s="29">
        <f>IF(PocetMJ=0,,ROUND((F30+F32)/PocetMJ,1))</f>
        <v>0</v>
      </c>
    </row>
    <row r="10" spans="1:7" ht="12.75">
      <c r="A10" s="30" t="s">
        <v>12</v>
      </c>
      <c r="B10" s="31"/>
      <c r="C10" s="31"/>
      <c r="D10" s="31"/>
      <c r="E10" s="32" t="s">
        <v>13</v>
      </c>
      <c r="F10" s="31"/>
      <c r="G10" s="33"/>
    </row>
    <row r="11" spans="1:57" ht="12.75">
      <c r="A11" s="11" t="s">
        <v>14</v>
      </c>
      <c r="B11" s="13"/>
      <c r="C11" s="13"/>
      <c r="D11" s="13"/>
      <c r="E11" s="34" t="s">
        <v>15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79"/>
      <c r="F12" s="180"/>
      <c r="G12" s="181"/>
    </row>
    <row r="13" spans="1:7" ht="28.5" customHeight="1" thickBot="1">
      <c r="A13" s="36" t="s">
        <v>16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17</v>
      </c>
      <c r="B14" s="41"/>
      <c r="C14" s="42"/>
      <c r="D14" s="43" t="s">
        <v>18</v>
      </c>
      <c r="E14" s="44"/>
      <c r="F14" s="44"/>
      <c r="G14" s="42"/>
    </row>
    <row r="15" spans="1:7" ht="15.75" customHeight="1">
      <c r="A15" s="45"/>
      <c r="B15" s="8" t="s">
        <v>19</v>
      </c>
      <c r="C15" s="46">
        <f>Dodavka</f>
        <v>0</v>
      </c>
      <c r="D15" s="47" t="str">
        <f>Rekapitulace!A30</f>
        <v>ZAŘÍZENÍ STAVENIŠTĚ</v>
      </c>
      <c r="E15" s="48"/>
      <c r="F15" s="49"/>
      <c r="G15" s="46">
        <f>Rekapitulace!I30</f>
        <v>0</v>
      </c>
    </row>
    <row r="16" spans="1:7" ht="15.75" customHeight="1">
      <c r="A16" s="45" t="s">
        <v>20</v>
      </c>
      <c r="B16" s="8" t="s">
        <v>21</v>
      </c>
      <c r="C16" s="46">
        <f>Mont</f>
        <v>0</v>
      </c>
      <c r="D16" s="30"/>
      <c r="E16" s="50"/>
      <c r="F16" s="51"/>
      <c r="G16" s="46"/>
    </row>
    <row r="17" spans="1:7" ht="15.75" customHeight="1">
      <c r="A17" s="45" t="s">
        <v>22</v>
      </c>
      <c r="B17" s="8" t="s">
        <v>23</v>
      </c>
      <c r="C17" s="46">
        <f>HSV</f>
        <v>0</v>
      </c>
      <c r="D17" s="30"/>
      <c r="E17" s="50"/>
      <c r="F17" s="51"/>
      <c r="G17" s="46"/>
    </row>
    <row r="18" spans="1:7" ht="15.75" customHeight="1">
      <c r="A18" s="52" t="s">
        <v>24</v>
      </c>
      <c r="B18" s="8" t="s">
        <v>25</v>
      </c>
      <c r="C18" s="46">
        <f>PSV</f>
        <v>0</v>
      </c>
      <c r="D18" s="30"/>
      <c r="E18" s="50"/>
      <c r="F18" s="51"/>
      <c r="G18" s="46"/>
    </row>
    <row r="19" spans="1:7" ht="15.75" customHeight="1">
      <c r="A19" s="53" t="s">
        <v>26</v>
      </c>
      <c r="B19" s="8"/>
      <c r="C19" s="46">
        <f>SUM(C15:C18)</f>
        <v>0</v>
      </c>
      <c r="D19" s="54"/>
      <c r="E19" s="50"/>
      <c r="F19" s="51"/>
      <c r="G19" s="46"/>
    </row>
    <row r="20" spans="1:7" ht="15.75" customHeight="1">
      <c r="A20" s="53"/>
      <c r="B20" s="8"/>
      <c r="C20" s="46"/>
      <c r="D20" s="30"/>
      <c r="E20" s="50"/>
      <c r="F20" s="51"/>
      <c r="G20" s="46"/>
    </row>
    <row r="21" spans="1:7" ht="15.75" customHeight="1">
      <c r="A21" s="53" t="s">
        <v>27</v>
      </c>
      <c r="B21" s="8"/>
      <c r="C21" s="46">
        <f>HZS</f>
        <v>0</v>
      </c>
      <c r="D21" s="30"/>
      <c r="E21" s="50"/>
      <c r="F21" s="51"/>
      <c r="G21" s="46"/>
    </row>
    <row r="22" spans="1:7" ht="15.75" customHeight="1">
      <c r="A22" s="11" t="s">
        <v>28</v>
      </c>
      <c r="B22" s="13"/>
      <c r="C22" s="46">
        <f>C19+C21</f>
        <v>0</v>
      </c>
      <c r="D22" s="30" t="s">
        <v>29</v>
      </c>
      <c r="E22" s="50"/>
      <c r="F22" s="51"/>
      <c r="G22" s="46">
        <f>G23-SUM(G15:G21)</f>
        <v>0</v>
      </c>
    </row>
    <row r="23" spans="1:7" ht="15.75" customHeight="1" thickBot="1">
      <c r="A23" s="30" t="s">
        <v>30</v>
      </c>
      <c r="B23" s="31"/>
      <c r="C23" s="55">
        <f>C22+G23</f>
        <v>0</v>
      </c>
      <c r="D23" s="56" t="s">
        <v>31</v>
      </c>
      <c r="E23" s="57"/>
      <c r="F23" s="58"/>
      <c r="G23" s="46">
        <f>VRN</f>
        <v>0</v>
      </c>
    </row>
    <row r="24" spans="1:7" ht="12.75">
      <c r="A24" s="59" t="s">
        <v>32</v>
      </c>
      <c r="B24" s="60"/>
      <c r="C24" s="61" t="s">
        <v>33</v>
      </c>
      <c r="D24" s="60"/>
      <c r="E24" s="61" t="s">
        <v>34</v>
      </c>
      <c r="F24" s="60"/>
      <c r="G24" s="62"/>
    </row>
    <row r="25" spans="1:7" ht="12.75">
      <c r="A25" s="19"/>
      <c r="B25" s="21"/>
      <c r="C25" s="22" t="s">
        <v>35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3"/>
      <c r="C26" s="34" t="s">
        <v>36</v>
      </c>
      <c r="D26" s="13"/>
      <c r="E26" s="34" t="s">
        <v>36</v>
      </c>
      <c r="F26" s="13"/>
      <c r="G26" s="14"/>
    </row>
    <row r="27" spans="1:7" ht="12.75">
      <c r="A27" s="11"/>
      <c r="B27" s="64"/>
      <c r="C27" s="34" t="s">
        <v>37</v>
      </c>
      <c r="D27" s="13"/>
      <c r="E27" s="34" t="s">
        <v>38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39</v>
      </c>
      <c r="B30" s="21"/>
      <c r="C30" s="65">
        <v>20</v>
      </c>
      <c r="D30" s="21" t="s">
        <v>40</v>
      </c>
      <c r="E30" s="22"/>
      <c r="F30" s="66">
        <f>ROUND(C23-F32,0)</f>
        <v>0</v>
      </c>
      <c r="G30" s="23"/>
    </row>
    <row r="31" spans="1:7" ht="12.75">
      <c r="A31" s="19" t="s">
        <v>41</v>
      </c>
      <c r="B31" s="21"/>
      <c r="C31" s="65">
        <f>SazbaDPH1</f>
        <v>20</v>
      </c>
      <c r="D31" s="21" t="s">
        <v>40</v>
      </c>
      <c r="E31" s="22"/>
      <c r="F31" s="67">
        <f>ROUND(PRODUCT(F30,C31/100),1)</f>
        <v>0</v>
      </c>
      <c r="G31" s="33"/>
    </row>
    <row r="32" spans="1:7" ht="12.75">
      <c r="A32" s="19" t="s">
        <v>39</v>
      </c>
      <c r="B32" s="21"/>
      <c r="C32" s="65">
        <v>0</v>
      </c>
      <c r="D32" s="21" t="s">
        <v>40</v>
      </c>
      <c r="E32" s="22"/>
      <c r="F32" s="66">
        <v>0</v>
      </c>
      <c r="G32" s="23"/>
    </row>
    <row r="33" spans="1:7" ht="12.75">
      <c r="A33" s="19" t="s">
        <v>41</v>
      </c>
      <c r="B33" s="21"/>
      <c r="C33" s="65">
        <f>SazbaDPH2</f>
        <v>0</v>
      </c>
      <c r="D33" s="21" t="s">
        <v>40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42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43</v>
      </c>
      <c r="B36" s="74"/>
      <c r="C36" s="74"/>
      <c r="D36" s="74"/>
      <c r="E36" s="74"/>
      <c r="F36" s="74"/>
      <c r="G36" s="74"/>
      <c r="H36" t="s">
        <v>4</v>
      </c>
    </row>
    <row r="37" spans="1:8" ht="14.25" customHeight="1">
      <c r="A37" s="74"/>
      <c r="B37" s="176"/>
      <c r="C37" s="176"/>
      <c r="D37" s="176"/>
      <c r="E37" s="176"/>
      <c r="F37" s="176"/>
      <c r="G37" s="176"/>
      <c r="H37" t="s">
        <v>4</v>
      </c>
    </row>
    <row r="38" spans="1:8" ht="12.75" customHeight="1">
      <c r="A38" s="75"/>
      <c r="B38" s="176"/>
      <c r="C38" s="176"/>
      <c r="D38" s="176"/>
      <c r="E38" s="176"/>
      <c r="F38" s="176"/>
      <c r="G38" s="176"/>
      <c r="H38" t="s">
        <v>4</v>
      </c>
    </row>
    <row r="39" spans="1:8" ht="12.75">
      <c r="A39" s="75"/>
      <c r="B39" s="176"/>
      <c r="C39" s="176"/>
      <c r="D39" s="176"/>
      <c r="E39" s="176"/>
      <c r="F39" s="176"/>
      <c r="G39" s="176"/>
      <c r="H39" t="s">
        <v>4</v>
      </c>
    </row>
    <row r="40" spans="1:8" ht="12.75">
      <c r="A40" s="75"/>
      <c r="B40" s="176"/>
      <c r="C40" s="176"/>
      <c r="D40" s="176"/>
      <c r="E40" s="176"/>
      <c r="F40" s="176"/>
      <c r="G40" s="176"/>
      <c r="H40" t="s">
        <v>4</v>
      </c>
    </row>
    <row r="41" spans="1:8" ht="12.75">
      <c r="A41" s="75"/>
      <c r="B41" s="176"/>
      <c r="C41" s="176"/>
      <c r="D41" s="176"/>
      <c r="E41" s="176"/>
      <c r="F41" s="176"/>
      <c r="G41" s="176"/>
      <c r="H41" t="s">
        <v>4</v>
      </c>
    </row>
    <row r="42" spans="1:8" ht="12.75">
      <c r="A42" s="75"/>
      <c r="B42" s="176"/>
      <c r="C42" s="176"/>
      <c r="D42" s="176"/>
      <c r="E42" s="176"/>
      <c r="F42" s="176"/>
      <c r="G42" s="176"/>
      <c r="H42" t="s">
        <v>4</v>
      </c>
    </row>
    <row r="43" spans="1:8" ht="12.75">
      <c r="A43" s="75"/>
      <c r="B43" s="176"/>
      <c r="C43" s="176"/>
      <c r="D43" s="176"/>
      <c r="E43" s="176"/>
      <c r="F43" s="176"/>
      <c r="G43" s="176"/>
      <c r="H43" t="s">
        <v>4</v>
      </c>
    </row>
    <row r="44" spans="1:8" ht="12.75">
      <c r="A44" s="75"/>
      <c r="B44" s="176"/>
      <c r="C44" s="176"/>
      <c r="D44" s="176"/>
      <c r="E44" s="176"/>
      <c r="F44" s="176"/>
      <c r="G44" s="176"/>
      <c r="H44" t="s">
        <v>4</v>
      </c>
    </row>
    <row r="45" spans="1:8" ht="0.75" customHeight="1">
      <c r="A45" s="75"/>
      <c r="B45" s="176"/>
      <c r="C45" s="176"/>
      <c r="D45" s="176"/>
      <c r="E45" s="176"/>
      <c r="F45" s="176"/>
      <c r="G45" s="176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mergeCells count="14">
    <mergeCell ref="C8:D8"/>
    <mergeCell ref="C9:D9"/>
    <mergeCell ref="E12:G12"/>
    <mergeCell ref="B46:G46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2"/>
  <sheetViews>
    <sheetView workbookViewId="0" topLeftCell="A1">
      <selection activeCell="H31" sqref="H31:I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5</v>
      </c>
      <c r="B1" s="185"/>
      <c r="C1" s="76" t="str">
        <f>CONCATENATE(cislostavby," ",nazevstavby)</f>
        <v>8121 DOKONČENÍ REKONSTROKCE SYNAGOGY ČKYNĚ</v>
      </c>
      <c r="D1" s="77"/>
      <c r="E1" s="78"/>
      <c r="F1" s="77"/>
      <c r="G1" s="79" t="s">
        <v>44</v>
      </c>
      <c r="H1" s="80"/>
      <c r="I1" s="81"/>
    </row>
    <row r="2" spans="1:9" ht="13.5" thickBot="1">
      <c r="A2" s="186" t="s">
        <v>1</v>
      </c>
      <c r="B2" s="187"/>
      <c r="C2" s="82" t="str">
        <f>CONCATENATE(cisloobjektu," ",nazevobjektu)</f>
        <v>02 TECHNICKÝ OBJEKT</v>
      </c>
      <c r="D2" s="83"/>
      <c r="E2" s="84"/>
      <c r="F2" s="83"/>
      <c r="G2" s="188"/>
      <c r="H2" s="189"/>
      <c r="I2" s="190"/>
    </row>
    <row r="3" ht="13.5" thickTop="1">
      <c r="F3" s="13"/>
    </row>
    <row r="4" spans="1:9" ht="19.5" customHeight="1">
      <c r="A4" s="85" t="s">
        <v>45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46</v>
      </c>
      <c r="C6" s="89"/>
      <c r="D6" s="90"/>
      <c r="E6" s="91" t="s">
        <v>47</v>
      </c>
      <c r="F6" s="92" t="s">
        <v>48</v>
      </c>
      <c r="G6" s="92" t="s">
        <v>49</v>
      </c>
      <c r="H6" s="92" t="s">
        <v>50</v>
      </c>
      <c r="I6" s="93" t="s">
        <v>27</v>
      </c>
    </row>
    <row r="7" spans="1:9" s="13" customFormat="1" ht="12.75">
      <c r="A7" s="171" t="str">
        <f>Položky!B7</f>
        <v>6</v>
      </c>
      <c r="B7" s="94" t="str">
        <f>Položky!C7</f>
        <v>Úpravy povrchu</v>
      </c>
      <c r="D7" s="95"/>
      <c r="E7" s="172">
        <f>Položky!BA15</f>
        <v>0</v>
      </c>
      <c r="F7" s="173">
        <f>Položky!BB15</f>
        <v>0</v>
      </c>
      <c r="G7" s="173">
        <f>Položky!BC15</f>
        <v>0</v>
      </c>
      <c r="H7" s="173">
        <f>Položky!BD15</f>
        <v>0</v>
      </c>
      <c r="I7" s="174">
        <f>Položky!BE15</f>
        <v>0</v>
      </c>
    </row>
    <row r="8" spans="1:9" s="13" customFormat="1" ht="12.75">
      <c r="A8" s="171" t="str">
        <f>Položky!B16</f>
        <v>63</v>
      </c>
      <c r="B8" s="94" t="str">
        <f>Položky!C16</f>
        <v>Podlahy a podlahové konstrukce</v>
      </c>
      <c r="D8" s="95"/>
      <c r="E8" s="172">
        <f>Položky!BA19</f>
        <v>0</v>
      </c>
      <c r="F8" s="173">
        <f>Položky!BB19</f>
        <v>0</v>
      </c>
      <c r="G8" s="173">
        <f>Položky!BC19</f>
        <v>0</v>
      </c>
      <c r="H8" s="173">
        <f>Položky!BD19</f>
        <v>0</v>
      </c>
      <c r="I8" s="174">
        <f>Položky!BE19</f>
        <v>0</v>
      </c>
    </row>
    <row r="9" spans="1:9" s="13" customFormat="1" ht="12.75">
      <c r="A9" s="171" t="str">
        <f>Položky!B20</f>
        <v>94</v>
      </c>
      <c r="B9" s="94" t="str">
        <f>Položky!C20</f>
        <v>Lešení a stavební výtahy</v>
      </c>
      <c r="D9" s="95"/>
      <c r="E9" s="172">
        <f>Položky!BA26</f>
        <v>0</v>
      </c>
      <c r="F9" s="173">
        <f>Položky!BB26</f>
        <v>0</v>
      </c>
      <c r="G9" s="173">
        <f>Položky!BC26</f>
        <v>0</v>
      </c>
      <c r="H9" s="173">
        <f>Položky!BD26</f>
        <v>0</v>
      </c>
      <c r="I9" s="174">
        <f>Položky!BE26</f>
        <v>0</v>
      </c>
    </row>
    <row r="10" spans="1:9" s="13" customFormat="1" ht="12.75">
      <c r="A10" s="171" t="str">
        <f>Položky!B27</f>
        <v>95</v>
      </c>
      <c r="B10" s="94" t="str">
        <f>Položky!C27</f>
        <v>Dokončovací konstrukce a práce</v>
      </c>
      <c r="D10" s="95"/>
      <c r="E10" s="172">
        <f>Položky!BA29</f>
        <v>0</v>
      </c>
      <c r="F10" s="173">
        <f>Položky!BB29</f>
        <v>0</v>
      </c>
      <c r="G10" s="173">
        <f>Položky!BC29</f>
        <v>0</v>
      </c>
      <c r="H10" s="173">
        <f>Položky!BD29</f>
        <v>0</v>
      </c>
      <c r="I10" s="174">
        <f>Položky!BE29</f>
        <v>0</v>
      </c>
    </row>
    <row r="11" spans="1:9" s="13" customFormat="1" ht="12.75">
      <c r="A11" s="171" t="str">
        <f>Položky!B30</f>
        <v>96</v>
      </c>
      <c r="B11" s="94" t="str">
        <f>Položky!C30</f>
        <v>Bourání konstrukcí</v>
      </c>
      <c r="D11" s="95"/>
      <c r="E11" s="172">
        <f>Položky!BA40</f>
        <v>0</v>
      </c>
      <c r="F11" s="173">
        <f>Položky!BB40</f>
        <v>0</v>
      </c>
      <c r="G11" s="173">
        <f>Položky!BC40</f>
        <v>0</v>
      </c>
      <c r="H11" s="173">
        <f>Položky!BD40</f>
        <v>0</v>
      </c>
      <c r="I11" s="174">
        <f>Položky!BE40</f>
        <v>0</v>
      </c>
    </row>
    <row r="12" spans="1:9" s="13" customFormat="1" ht="12.75">
      <c r="A12" s="171" t="str">
        <f>Položky!B41</f>
        <v>713</v>
      </c>
      <c r="B12" s="94" t="str">
        <f>Položky!C41</f>
        <v>Izolace tepelné</v>
      </c>
      <c r="D12" s="95"/>
      <c r="E12" s="172">
        <f>Položky!BA49</f>
        <v>0</v>
      </c>
      <c r="F12" s="173">
        <f>Položky!BB49</f>
        <v>0</v>
      </c>
      <c r="G12" s="173">
        <f>Položky!BC49</f>
        <v>0</v>
      </c>
      <c r="H12" s="173">
        <f>Položky!BD49</f>
        <v>0</v>
      </c>
      <c r="I12" s="174">
        <f>Položky!BE49</f>
        <v>0</v>
      </c>
    </row>
    <row r="13" spans="1:9" s="13" customFormat="1" ht="12.75">
      <c r="A13" s="171" t="str">
        <f>Položky!B50</f>
        <v>720</v>
      </c>
      <c r="B13" s="94" t="str">
        <f>Položky!C50</f>
        <v>Zdravotechnická instalace</v>
      </c>
      <c r="D13" s="95"/>
      <c r="E13" s="172">
        <f>Položky!BA70</f>
        <v>0</v>
      </c>
      <c r="F13" s="173">
        <f>Položky!BB70</f>
        <v>0</v>
      </c>
      <c r="G13" s="173">
        <f>Položky!BC70</f>
        <v>0</v>
      </c>
      <c r="H13" s="173">
        <f>Položky!BD70</f>
        <v>0</v>
      </c>
      <c r="I13" s="174">
        <f>Položky!BE70</f>
        <v>0</v>
      </c>
    </row>
    <row r="14" spans="1:9" s="13" customFormat="1" ht="12.75">
      <c r="A14" s="171" t="str">
        <f>Položky!B71</f>
        <v>762</v>
      </c>
      <c r="B14" s="94" t="str">
        <f>Položky!C71</f>
        <v>Konstrukce tesařské</v>
      </c>
      <c r="D14" s="95"/>
      <c r="E14" s="172">
        <f>Položky!BA76</f>
        <v>0</v>
      </c>
      <c r="F14" s="173">
        <f>Položky!BB76</f>
        <v>0</v>
      </c>
      <c r="G14" s="173">
        <f>Položky!BC76</f>
        <v>0</v>
      </c>
      <c r="H14" s="173">
        <f>Položky!BD76</f>
        <v>0</v>
      </c>
      <c r="I14" s="174">
        <f>Položky!BE76</f>
        <v>0</v>
      </c>
    </row>
    <row r="15" spans="1:9" s="13" customFormat="1" ht="12.75">
      <c r="A15" s="171" t="str">
        <f>Položky!B77</f>
        <v>764</v>
      </c>
      <c r="B15" s="94" t="str">
        <f>Položky!C77</f>
        <v>Konstrukce klempířské</v>
      </c>
      <c r="D15" s="95"/>
      <c r="E15" s="172">
        <f>Položky!BA84</f>
        <v>0</v>
      </c>
      <c r="F15" s="173">
        <f>Položky!BB84</f>
        <v>0</v>
      </c>
      <c r="G15" s="173">
        <f>Položky!BC84</f>
        <v>0</v>
      </c>
      <c r="H15" s="173">
        <f>Položky!BD84</f>
        <v>0</v>
      </c>
      <c r="I15" s="174">
        <f>Položky!BE84</f>
        <v>0</v>
      </c>
    </row>
    <row r="16" spans="1:9" s="13" customFormat="1" ht="12.75">
      <c r="A16" s="171" t="str">
        <f>Položky!B85</f>
        <v>765</v>
      </c>
      <c r="B16" s="94" t="str">
        <f>Položky!C85</f>
        <v>Krytiny tvrdé</v>
      </c>
      <c r="D16" s="95"/>
      <c r="E16" s="172">
        <f>Položky!BA92</f>
        <v>0</v>
      </c>
      <c r="F16" s="173">
        <f>Položky!BB92</f>
        <v>0</v>
      </c>
      <c r="G16" s="173">
        <f>Položky!BC92</f>
        <v>0</v>
      </c>
      <c r="H16" s="173">
        <f>Položky!BD92</f>
        <v>0</v>
      </c>
      <c r="I16" s="174">
        <f>Položky!BE92</f>
        <v>0</v>
      </c>
    </row>
    <row r="17" spans="1:9" s="13" customFormat="1" ht="12.75">
      <c r="A17" s="171" t="str">
        <f>Položky!B93</f>
        <v>766</v>
      </c>
      <c r="B17" s="94" t="str">
        <f>Položky!C93</f>
        <v>Konstrukce truhlářské</v>
      </c>
      <c r="D17" s="95"/>
      <c r="E17" s="172">
        <f>Položky!BA109</f>
        <v>0</v>
      </c>
      <c r="F17" s="173">
        <f>Položky!BB109</f>
        <v>0</v>
      </c>
      <c r="G17" s="173">
        <f>Položky!BC109</f>
        <v>0</v>
      </c>
      <c r="H17" s="173">
        <f>Položky!BD109</f>
        <v>0</v>
      </c>
      <c r="I17" s="174">
        <f>Položky!BE109</f>
        <v>0</v>
      </c>
    </row>
    <row r="18" spans="1:9" s="13" customFormat="1" ht="12.75">
      <c r="A18" s="171" t="str">
        <f>Položky!B110</f>
        <v>768</v>
      </c>
      <c r="B18" s="94" t="str">
        <f>Položky!C110</f>
        <v>sádrokartonové konstrukce</v>
      </c>
      <c r="D18" s="95"/>
      <c r="E18" s="172">
        <f>Položky!BA113</f>
        <v>0</v>
      </c>
      <c r="F18" s="173">
        <f>Položky!BB113</f>
        <v>0</v>
      </c>
      <c r="G18" s="173">
        <f>Položky!BC113</f>
        <v>0</v>
      </c>
      <c r="H18" s="173">
        <f>Položky!BD113</f>
        <v>0</v>
      </c>
      <c r="I18" s="174">
        <f>Položky!BE113</f>
        <v>0</v>
      </c>
    </row>
    <row r="19" spans="1:9" s="13" customFormat="1" ht="12.75">
      <c r="A19" s="171" t="str">
        <f>Položky!B114</f>
        <v>771</v>
      </c>
      <c r="B19" s="94" t="str">
        <f>Položky!C114</f>
        <v>Podlahy z dlaždic</v>
      </c>
      <c r="D19" s="95"/>
      <c r="E19" s="172">
        <f>Položky!BA123</f>
        <v>0</v>
      </c>
      <c r="F19" s="173">
        <f>Položky!BB123</f>
        <v>0</v>
      </c>
      <c r="G19" s="173">
        <f>Položky!BC123</f>
        <v>0</v>
      </c>
      <c r="H19" s="173">
        <f>Položky!BD123</f>
        <v>0</v>
      </c>
      <c r="I19" s="174">
        <f>Položky!BE123</f>
        <v>0</v>
      </c>
    </row>
    <row r="20" spans="1:9" s="13" customFormat="1" ht="12.75">
      <c r="A20" s="171" t="str">
        <f>Položky!B124</f>
        <v>776</v>
      </c>
      <c r="B20" s="94" t="str">
        <f>Položky!C124</f>
        <v>Podlahy povlakové</v>
      </c>
      <c r="D20" s="95"/>
      <c r="E20" s="172">
        <f>Položky!BA129</f>
        <v>0</v>
      </c>
      <c r="F20" s="173">
        <f>Položky!BB129</f>
        <v>0</v>
      </c>
      <c r="G20" s="173">
        <f>Položky!BC129</f>
        <v>0</v>
      </c>
      <c r="H20" s="173">
        <f>Položky!BD129</f>
        <v>0</v>
      </c>
      <c r="I20" s="174">
        <f>Položky!BE129</f>
        <v>0</v>
      </c>
    </row>
    <row r="21" spans="1:9" s="13" customFormat="1" ht="12.75">
      <c r="A21" s="171" t="str">
        <f>Položky!B130</f>
        <v>781</v>
      </c>
      <c r="B21" s="94" t="str">
        <f>Položky!C130</f>
        <v>Obklady keramické</v>
      </c>
      <c r="D21" s="95"/>
      <c r="E21" s="172">
        <f>Položky!BA135</f>
        <v>0</v>
      </c>
      <c r="F21" s="173">
        <f>Položky!BB135</f>
        <v>0</v>
      </c>
      <c r="G21" s="173">
        <f>Položky!BC135</f>
        <v>0</v>
      </c>
      <c r="H21" s="173">
        <f>Položky!BD135</f>
        <v>0</v>
      </c>
      <c r="I21" s="174">
        <f>Položky!BE135</f>
        <v>0</v>
      </c>
    </row>
    <row r="22" spans="1:9" s="13" customFormat="1" ht="12.75">
      <c r="A22" s="171" t="str">
        <f>Položky!B136</f>
        <v>783</v>
      </c>
      <c r="B22" s="94" t="str">
        <f>Položky!C136</f>
        <v>Nátěry</v>
      </c>
      <c r="D22" s="95"/>
      <c r="E22" s="172">
        <f>Položky!BA139</f>
        <v>0</v>
      </c>
      <c r="F22" s="173">
        <f>Položky!BB139</f>
        <v>0</v>
      </c>
      <c r="G22" s="173">
        <f>Položky!BC139</f>
        <v>0</v>
      </c>
      <c r="H22" s="173">
        <f>Položky!BD139</f>
        <v>0</v>
      </c>
      <c r="I22" s="174">
        <f>Položky!BE139</f>
        <v>0</v>
      </c>
    </row>
    <row r="23" spans="1:9" s="13" customFormat="1" ht="12.75">
      <c r="A23" s="171" t="str">
        <f>Položky!B140</f>
        <v>784</v>
      </c>
      <c r="B23" s="94" t="str">
        <f>Položky!C140</f>
        <v>Malby</v>
      </c>
      <c r="D23" s="95"/>
      <c r="E23" s="172">
        <f>Položky!BA143</f>
        <v>0</v>
      </c>
      <c r="F23" s="173">
        <f>Položky!BB143</f>
        <v>0</v>
      </c>
      <c r="G23" s="173">
        <f>Položky!BC143</f>
        <v>0</v>
      </c>
      <c r="H23" s="173">
        <f>Položky!BD143</f>
        <v>0</v>
      </c>
      <c r="I23" s="174">
        <f>Položky!BE143</f>
        <v>0</v>
      </c>
    </row>
    <row r="24" spans="1:9" s="13" customFormat="1" ht="13.5" thickBot="1">
      <c r="A24" s="171" t="str">
        <f>Položky!B144</f>
        <v>787</v>
      </c>
      <c r="B24" s="94" t="str">
        <f>Položky!C144</f>
        <v>Zasklívání</v>
      </c>
      <c r="D24" s="95"/>
      <c r="E24" s="172">
        <f>Položky!BA147</f>
        <v>0</v>
      </c>
      <c r="F24" s="173">
        <f>Položky!BB147</f>
        <v>0</v>
      </c>
      <c r="G24" s="173">
        <f>Položky!BC147</f>
        <v>0</v>
      </c>
      <c r="H24" s="173">
        <f>Položky!BD147</f>
        <v>0</v>
      </c>
      <c r="I24" s="174">
        <f>Položky!BE147</f>
        <v>0</v>
      </c>
    </row>
    <row r="25" spans="1:9" s="102" customFormat="1" ht="13.5" thickBot="1">
      <c r="A25" s="96"/>
      <c r="B25" s="97" t="s">
        <v>51</v>
      </c>
      <c r="C25" s="97"/>
      <c r="D25" s="98"/>
      <c r="E25" s="99">
        <f>SUM(E7:E24)</f>
        <v>0</v>
      </c>
      <c r="F25" s="100">
        <f>SUM(F7:F24)</f>
        <v>0</v>
      </c>
      <c r="G25" s="100">
        <f>SUM(G7:G24)</f>
        <v>0</v>
      </c>
      <c r="H25" s="100">
        <f>SUM(H7:H24)</f>
        <v>0</v>
      </c>
      <c r="I25" s="101">
        <f>SUM(I7:I24)</f>
        <v>0</v>
      </c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57" ht="19.5" customHeight="1">
      <c r="A27" s="86" t="s">
        <v>52</v>
      </c>
      <c r="B27" s="86"/>
      <c r="C27" s="86"/>
      <c r="D27" s="86"/>
      <c r="E27" s="86"/>
      <c r="F27" s="86"/>
      <c r="G27" s="103"/>
      <c r="H27" s="86"/>
      <c r="I27" s="86"/>
      <c r="BA27" s="35"/>
      <c r="BB27" s="35"/>
      <c r="BC27" s="35"/>
      <c r="BD27" s="35"/>
      <c r="BE27" s="35"/>
    </row>
    <row r="28" ht="13.5" thickBot="1"/>
    <row r="29" spans="1:9" ht="12.75">
      <c r="A29" s="104" t="s">
        <v>53</v>
      </c>
      <c r="B29" s="105"/>
      <c r="C29" s="105"/>
      <c r="D29" s="106"/>
      <c r="E29" s="107" t="s">
        <v>54</v>
      </c>
      <c r="F29" s="108" t="s">
        <v>55</v>
      </c>
      <c r="G29" s="109" t="s">
        <v>56</v>
      </c>
      <c r="H29" s="110"/>
      <c r="I29" s="111" t="s">
        <v>54</v>
      </c>
    </row>
    <row r="30" spans="1:53" ht="12.75">
      <c r="A30" s="112" t="s">
        <v>303</v>
      </c>
      <c r="B30" s="113"/>
      <c r="C30" s="113"/>
      <c r="D30" s="114"/>
      <c r="E30" s="115"/>
      <c r="F30" s="116"/>
      <c r="G30" s="117">
        <f>CHOOSE(BA30+1,HSV+PSV,HSV+PSV+Mont,HSV+PSV+Dodavka+Mont,HSV,PSV,Mont,Dodavka,Mont+Dodavka,0)</f>
        <v>0</v>
      </c>
      <c r="H30" s="118"/>
      <c r="I30" s="119">
        <f>E30+F30*G30/100</f>
        <v>0</v>
      </c>
      <c r="BA30">
        <v>2</v>
      </c>
    </row>
    <row r="31" spans="1:9" ht="13.5" thickBot="1">
      <c r="A31" s="120"/>
      <c r="B31" s="121" t="s">
        <v>57</v>
      </c>
      <c r="C31" s="122"/>
      <c r="D31" s="123"/>
      <c r="E31" s="124"/>
      <c r="F31" s="125"/>
      <c r="G31" s="125"/>
      <c r="H31" s="182">
        <f>SUM(I30:I30)</f>
        <v>0</v>
      </c>
      <c r="I31" s="183"/>
    </row>
    <row r="33" spans="2:9" ht="12.75">
      <c r="B33" s="102"/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  <row r="74" spans="6:9" ht="12.75">
      <c r="F74" s="126"/>
      <c r="G74" s="127"/>
      <c r="H74" s="127"/>
      <c r="I74" s="128"/>
    </row>
    <row r="75" spans="6:9" ht="12.75">
      <c r="F75" s="126"/>
      <c r="G75" s="127"/>
      <c r="H75" s="127"/>
      <c r="I75" s="128"/>
    </row>
    <row r="76" spans="6:9" ht="12.75">
      <c r="F76" s="126"/>
      <c r="G76" s="127"/>
      <c r="H76" s="127"/>
      <c r="I76" s="128"/>
    </row>
    <row r="77" spans="6:9" ht="12.75">
      <c r="F77" s="126"/>
      <c r="G77" s="127"/>
      <c r="H77" s="127"/>
      <c r="I77" s="128"/>
    </row>
    <row r="78" spans="6:9" ht="12.75">
      <c r="F78" s="126"/>
      <c r="G78" s="127"/>
      <c r="H78" s="127"/>
      <c r="I78" s="128"/>
    </row>
    <row r="79" spans="6:9" ht="12.75">
      <c r="F79" s="126"/>
      <c r="G79" s="127"/>
      <c r="H79" s="127"/>
      <c r="I79" s="128"/>
    </row>
    <row r="80" spans="6:9" ht="12.75">
      <c r="F80" s="126"/>
      <c r="G80" s="127"/>
      <c r="H80" s="127"/>
      <c r="I80" s="128"/>
    </row>
    <row r="81" spans="6:9" ht="12.75">
      <c r="F81" s="126"/>
      <c r="G81" s="127"/>
      <c r="H81" s="127"/>
      <c r="I81" s="128"/>
    </row>
    <row r="82" spans="6:9" ht="12.75">
      <c r="F82" s="126"/>
      <c r="G82" s="127"/>
      <c r="H82" s="127"/>
      <c r="I82" s="128"/>
    </row>
  </sheetData>
  <mergeCells count="4">
    <mergeCell ref="H31:I31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20"/>
  <sheetViews>
    <sheetView showGridLines="0" showZeros="0" workbookViewId="0" topLeftCell="A1">
      <selection activeCell="A147" sqref="A147:IV149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191" t="s">
        <v>68</v>
      </c>
      <c r="B1" s="191"/>
      <c r="C1" s="191"/>
      <c r="D1" s="191"/>
      <c r="E1" s="191"/>
      <c r="F1" s="191"/>
      <c r="G1" s="191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84" t="s">
        <v>5</v>
      </c>
      <c r="B3" s="185"/>
      <c r="C3" s="76" t="str">
        <f>CONCATENATE(cislostavby," ",nazevstavby)</f>
        <v>8121 DOKONČENÍ REKONSTROKCE SYNAGOGY ČKYNĚ</v>
      </c>
      <c r="D3" s="77"/>
      <c r="E3" s="133" t="s">
        <v>0</v>
      </c>
      <c r="F3" s="134">
        <f>Rekapitulace!H1</f>
        <v>0</v>
      </c>
      <c r="G3" s="135"/>
    </row>
    <row r="4" spans="1:7" ht="13.5" thickBot="1">
      <c r="A4" s="192" t="s">
        <v>1</v>
      </c>
      <c r="B4" s="187"/>
      <c r="C4" s="82" t="str">
        <f>CONCATENATE(cisloobjektu," ",nazevobjektu)</f>
        <v>02 TECHNICKÝ OBJEKT</v>
      </c>
      <c r="D4" s="83"/>
      <c r="E4" s="193">
        <f>Rekapitulace!G2</f>
        <v>0</v>
      </c>
      <c r="F4" s="194"/>
      <c r="G4" s="195"/>
    </row>
    <row r="5" spans="1:7" ht="13.5" thickTop="1">
      <c r="A5" s="136"/>
      <c r="B5" s="137"/>
      <c r="C5" s="137"/>
      <c r="G5" s="139"/>
    </row>
    <row r="6" spans="1:7" ht="12.75">
      <c r="A6" s="140" t="s">
        <v>58</v>
      </c>
      <c r="B6" s="141" t="s">
        <v>59</v>
      </c>
      <c r="C6" s="141" t="s">
        <v>60</v>
      </c>
      <c r="D6" s="141" t="s">
        <v>61</v>
      </c>
      <c r="E6" s="142" t="s">
        <v>62</v>
      </c>
      <c r="F6" s="141" t="s">
        <v>63</v>
      </c>
      <c r="G6" s="143" t="s">
        <v>64</v>
      </c>
    </row>
    <row r="7" spans="1:15" ht="12.75">
      <c r="A7" s="144" t="s">
        <v>65</v>
      </c>
      <c r="B7" s="145" t="s">
        <v>73</v>
      </c>
      <c r="C7" s="146" t="s">
        <v>74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75</v>
      </c>
      <c r="C8" s="154" t="s">
        <v>76</v>
      </c>
      <c r="D8" s="155" t="s">
        <v>77</v>
      </c>
      <c r="E8" s="156">
        <v>10.8</v>
      </c>
      <c r="F8" s="156">
        <v>0</v>
      </c>
      <c r="G8" s="157">
        <f aca="true" t="shared" si="0" ref="G8:G14">E8*F8</f>
        <v>0</v>
      </c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 aca="true" t="shared" si="1" ref="BA8:BA14">IF(AZ8=1,G8,0)</f>
        <v>0</v>
      </c>
      <c r="BB8" s="129">
        <f aca="true" t="shared" si="2" ref="BB8:BB14">IF(AZ8=2,G8,0)</f>
        <v>0</v>
      </c>
      <c r="BC8" s="129">
        <f aca="true" t="shared" si="3" ref="BC8:BC14">IF(AZ8=3,G8,0)</f>
        <v>0</v>
      </c>
      <c r="BD8" s="129">
        <f aca="true" t="shared" si="4" ref="BD8:BD14">IF(AZ8=4,G8,0)</f>
        <v>0</v>
      </c>
      <c r="BE8" s="129">
        <f aca="true" t="shared" si="5" ref="BE8:BE14">IF(AZ8=5,G8,0)</f>
        <v>0</v>
      </c>
      <c r="CZ8" s="129">
        <v>0.0001</v>
      </c>
    </row>
    <row r="9" spans="1:104" ht="12.75">
      <c r="A9" s="152">
        <v>2</v>
      </c>
      <c r="B9" s="153" t="s">
        <v>78</v>
      </c>
      <c r="C9" s="154" t="s">
        <v>79</v>
      </c>
      <c r="D9" s="155" t="s">
        <v>77</v>
      </c>
      <c r="E9" s="156">
        <v>69.62</v>
      </c>
      <c r="F9" s="156">
        <v>0</v>
      </c>
      <c r="G9" s="157">
        <f t="shared" si="0"/>
        <v>0</v>
      </c>
      <c r="O9" s="151">
        <v>2</v>
      </c>
      <c r="AA9" s="129">
        <v>1</v>
      </c>
      <c r="AB9" s="129">
        <v>1</v>
      </c>
      <c r="AC9" s="129">
        <v>1</v>
      </c>
      <c r="AZ9" s="129">
        <v>1</v>
      </c>
      <c r="BA9" s="129">
        <f t="shared" si="1"/>
        <v>0</v>
      </c>
      <c r="BB9" s="129">
        <f t="shared" si="2"/>
        <v>0</v>
      </c>
      <c r="BC9" s="129">
        <f t="shared" si="3"/>
        <v>0</v>
      </c>
      <c r="BD9" s="129">
        <f t="shared" si="4"/>
        <v>0</v>
      </c>
      <c r="BE9" s="129">
        <f t="shared" si="5"/>
        <v>0</v>
      </c>
      <c r="CZ9" s="129">
        <v>0.007</v>
      </c>
    </row>
    <row r="10" spans="1:104" ht="12.75">
      <c r="A10" s="152">
        <v>3</v>
      </c>
      <c r="B10" s="153" t="s">
        <v>80</v>
      </c>
      <c r="C10" s="154" t="s">
        <v>81</v>
      </c>
      <c r="D10" s="155" t="s">
        <v>77</v>
      </c>
      <c r="E10" s="156">
        <v>6.21</v>
      </c>
      <c r="F10" s="156">
        <v>0</v>
      </c>
      <c r="G10" s="157">
        <f t="shared" si="0"/>
        <v>0</v>
      </c>
      <c r="O10" s="151">
        <v>2</v>
      </c>
      <c r="AA10" s="129">
        <v>1</v>
      </c>
      <c r="AB10" s="129">
        <v>1</v>
      </c>
      <c r="AC10" s="129">
        <v>1</v>
      </c>
      <c r="AZ10" s="129">
        <v>1</v>
      </c>
      <c r="BA10" s="129">
        <f t="shared" si="1"/>
        <v>0</v>
      </c>
      <c r="BB10" s="129">
        <f t="shared" si="2"/>
        <v>0</v>
      </c>
      <c r="BC10" s="129">
        <f t="shared" si="3"/>
        <v>0</v>
      </c>
      <c r="BD10" s="129">
        <f t="shared" si="4"/>
        <v>0</v>
      </c>
      <c r="BE10" s="129">
        <f t="shared" si="5"/>
        <v>0</v>
      </c>
      <c r="CZ10" s="129">
        <v>0.031</v>
      </c>
    </row>
    <row r="11" spans="1:104" ht="12.75">
      <c r="A11" s="152">
        <v>4</v>
      </c>
      <c r="B11" s="153" t="s">
        <v>82</v>
      </c>
      <c r="C11" s="154" t="s">
        <v>83</v>
      </c>
      <c r="D11" s="155" t="s">
        <v>77</v>
      </c>
      <c r="E11" s="156">
        <v>95.91</v>
      </c>
      <c r="F11" s="156">
        <v>0</v>
      </c>
      <c r="G11" s="157">
        <f t="shared" si="0"/>
        <v>0</v>
      </c>
      <c r="O11" s="151">
        <v>2</v>
      </c>
      <c r="AA11" s="129">
        <v>1</v>
      </c>
      <c r="AB11" s="129">
        <v>1</v>
      </c>
      <c r="AC11" s="129">
        <v>1</v>
      </c>
      <c r="AZ11" s="129">
        <v>1</v>
      </c>
      <c r="BA11" s="129">
        <f t="shared" si="1"/>
        <v>0</v>
      </c>
      <c r="BB11" s="129">
        <f t="shared" si="2"/>
        <v>0</v>
      </c>
      <c r="BC11" s="129">
        <f t="shared" si="3"/>
        <v>0</v>
      </c>
      <c r="BD11" s="129">
        <f t="shared" si="4"/>
        <v>0</v>
      </c>
      <c r="BE11" s="129">
        <f t="shared" si="5"/>
        <v>0</v>
      </c>
      <c r="CZ11" s="129">
        <v>0.028175</v>
      </c>
    </row>
    <row r="12" spans="1:104" ht="12.75">
      <c r="A12" s="152">
        <v>5</v>
      </c>
      <c r="B12" s="153" t="s">
        <v>84</v>
      </c>
      <c r="C12" s="154" t="s">
        <v>85</v>
      </c>
      <c r="D12" s="155" t="s">
        <v>77</v>
      </c>
      <c r="E12" s="156">
        <v>95.91</v>
      </c>
      <c r="F12" s="156">
        <v>0</v>
      </c>
      <c r="G12" s="157">
        <f t="shared" si="0"/>
        <v>0</v>
      </c>
      <c r="O12" s="151">
        <v>2</v>
      </c>
      <c r="AA12" s="129">
        <v>1</v>
      </c>
      <c r="AB12" s="129">
        <v>1</v>
      </c>
      <c r="AC12" s="129">
        <v>1</v>
      </c>
      <c r="AZ12" s="129">
        <v>1</v>
      </c>
      <c r="BA12" s="129">
        <f t="shared" si="1"/>
        <v>0</v>
      </c>
      <c r="BB12" s="129">
        <f t="shared" si="2"/>
        <v>0</v>
      </c>
      <c r="BC12" s="129">
        <f t="shared" si="3"/>
        <v>0</v>
      </c>
      <c r="BD12" s="129">
        <f t="shared" si="4"/>
        <v>0</v>
      </c>
      <c r="BE12" s="129">
        <f t="shared" si="5"/>
        <v>0</v>
      </c>
      <c r="CZ12" s="129">
        <v>0</v>
      </c>
    </row>
    <row r="13" spans="1:104" ht="12.75">
      <c r="A13" s="152">
        <v>6</v>
      </c>
      <c r="B13" s="153" t="s">
        <v>86</v>
      </c>
      <c r="C13" s="154" t="s">
        <v>87</v>
      </c>
      <c r="D13" s="155" t="s">
        <v>77</v>
      </c>
      <c r="E13" s="156">
        <v>47.51</v>
      </c>
      <c r="F13" s="156">
        <v>0</v>
      </c>
      <c r="G13" s="157">
        <f t="shared" si="0"/>
        <v>0</v>
      </c>
      <c r="O13" s="151">
        <v>2</v>
      </c>
      <c r="AA13" s="129">
        <v>1</v>
      </c>
      <c r="AB13" s="129">
        <v>1</v>
      </c>
      <c r="AC13" s="129">
        <v>1</v>
      </c>
      <c r="AZ13" s="129">
        <v>1</v>
      </c>
      <c r="BA13" s="129">
        <f t="shared" si="1"/>
        <v>0</v>
      </c>
      <c r="BB13" s="129">
        <f t="shared" si="2"/>
        <v>0</v>
      </c>
      <c r="BC13" s="129">
        <f t="shared" si="3"/>
        <v>0</v>
      </c>
      <c r="BD13" s="129">
        <f t="shared" si="4"/>
        <v>0</v>
      </c>
      <c r="BE13" s="129">
        <f t="shared" si="5"/>
        <v>0</v>
      </c>
      <c r="CZ13" s="129">
        <v>0.0155</v>
      </c>
    </row>
    <row r="14" spans="1:104" ht="12.75">
      <c r="A14" s="152">
        <v>7</v>
      </c>
      <c r="B14" s="153" t="s">
        <v>88</v>
      </c>
      <c r="C14" s="154" t="s">
        <v>89</v>
      </c>
      <c r="D14" s="155" t="s">
        <v>90</v>
      </c>
      <c r="E14" s="156">
        <v>4.11959925</v>
      </c>
      <c r="F14" s="156">
        <v>0</v>
      </c>
      <c r="G14" s="157">
        <f t="shared" si="0"/>
        <v>0</v>
      </c>
      <c r="O14" s="151">
        <v>2</v>
      </c>
      <c r="AA14" s="129">
        <v>7</v>
      </c>
      <c r="AB14" s="129">
        <v>1</v>
      </c>
      <c r="AC14" s="129">
        <v>2</v>
      </c>
      <c r="AZ14" s="129">
        <v>1</v>
      </c>
      <c r="BA14" s="129">
        <f t="shared" si="1"/>
        <v>0</v>
      </c>
      <c r="BB14" s="129">
        <f t="shared" si="2"/>
        <v>0</v>
      </c>
      <c r="BC14" s="129">
        <f t="shared" si="3"/>
        <v>0</v>
      </c>
      <c r="BD14" s="129">
        <f t="shared" si="4"/>
        <v>0</v>
      </c>
      <c r="BE14" s="129">
        <f t="shared" si="5"/>
        <v>0</v>
      </c>
      <c r="CZ14" s="129">
        <v>0</v>
      </c>
    </row>
    <row r="15" spans="1:57" ht="12.75">
      <c r="A15" s="158"/>
      <c r="B15" s="159" t="s">
        <v>66</v>
      </c>
      <c r="C15" s="160" t="str">
        <f>CONCATENATE(B7," ",C7)</f>
        <v>6 Úpravy povrchu</v>
      </c>
      <c r="D15" s="158"/>
      <c r="E15" s="161"/>
      <c r="F15" s="161"/>
      <c r="G15" s="162">
        <f>SUM(G7:G14)</f>
        <v>0</v>
      </c>
      <c r="O15" s="151">
        <v>4</v>
      </c>
      <c r="BA15" s="163">
        <f>SUM(BA7:BA14)</f>
        <v>0</v>
      </c>
      <c r="BB15" s="163">
        <f>SUM(BB7:BB14)</f>
        <v>0</v>
      </c>
      <c r="BC15" s="163">
        <f>SUM(BC7:BC14)</f>
        <v>0</v>
      </c>
      <c r="BD15" s="163">
        <f>SUM(BD7:BD14)</f>
        <v>0</v>
      </c>
      <c r="BE15" s="163">
        <f>SUM(BE7:BE14)</f>
        <v>0</v>
      </c>
    </row>
    <row r="16" spans="1:15" ht="12.75">
      <c r="A16" s="144" t="s">
        <v>65</v>
      </c>
      <c r="B16" s="145" t="s">
        <v>91</v>
      </c>
      <c r="C16" s="146" t="s">
        <v>92</v>
      </c>
      <c r="D16" s="147"/>
      <c r="E16" s="148"/>
      <c r="F16" s="148"/>
      <c r="G16" s="149"/>
      <c r="H16" s="150"/>
      <c r="I16" s="150"/>
      <c r="O16" s="151">
        <v>1</v>
      </c>
    </row>
    <row r="17" spans="1:104" ht="12.75">
      <c r="A17" s="152">
        <v>8</v>
      </c>
      <c r="B17" s="153" t="s">
        <v>93</v>
      </c>
      <c r="C17" s="154" t="s">
        <v>94</v>
      </c>
      <c r="D17" s="155" t="s">
        <v>77</v>
      </c>
      <c r="E17" s="156">
        <v>21.92</v>
      </c>
      <c r="F17" s="156">
        <v>0</v>
      </c>
      <c r="G17" s="157">
        <f>E17*F17</f>
        <v>0</v>
      </c>
      <c r="O17" s="151">
        <v>2</v>
      </c>
      <c r="AA17" s="129">
        <v>1</v>
      </c>
      <c r="AB17" s="129">
        <v>1</v>
      </c>
      <c r="AC17" s="129">
        <v>1</v>
      </c>
      <c r="AZ17" s="129">
        <v>1</v>
      </c>
      <c r="BA17" s="129">
        <f>IF(AZ17=1,G17,0)</f>
        <v>0</v>
      </c>
      <c r="BB17" s="129">
        <f>IF(AZ17=2,G17,0)</f>
        <v>0</v>
      </c>
      <c r="BC17" s="129">
        <f>IF(AZ17=3,G17,0)</f>
        <v>0</v>
      </c>
      <c r="BD17" s="129">
        <f>IF(AZ17=4,G17,0)</f>
        <v>0</v>
      </c>
      <c r="BE17" s="129">
        <f>IF(AZ17=5,G17,0)</f>
        <v>0</v>
      </c>
      <c r="CZ17" s="129">
        <v>0.1365</v>
      </c>
    </row>
    <row r="18" spans="1:104" ht="12.75">
      <c r="A18" s="152">
        <v>9</v>
      </c>
      <c r="B18" s="153" t="s">
        <v>88</v>
      </c>
      <c r="C18" s="154" t="s">
        <v>89</v>
      </c>
      <c r="D18" s="155" t="s">
        <v>90</v>
      </c>
      <c r="E18" s="156">
        <v>2.99208</v>
      </c>
      <c r="F18" s="156">
        <v>0</v>
      </c>
      <c r="G18" s="157">
        <f>E18*F18</f>
        <v>0</v>
      </c>
      <c r="O18" s="151">
        <v>2</v>
      </c>
      <c r="AA18" s="129">
        <v>7</v>
      </c>
      <c r="AB18" s="129">
        <v>1</v>
      </c>
      <c r="AC18" s="129">
        <v>2</v>
      </c>
      <c r="AZ18" s="129">
        <v>1</v>
      </c>
      <c r="BA18" s="129">
        <f>IF(AZ18=1,G18,0)</f>
        <v>0</v>
      </c>
      <c r="BB18" s="129">
        <f>IF(AZ18=2,G18,0)</f>
        <v>0</v>
      </c>
      <c r="BC18" s="129">
        <f>IF(AZ18=3,G18,0)</f>
        <v>0</v>
      </c>
      <c r="BD18" s="129">
        <f>IF(AZ18=4,G18,0)</f>
        <v>0</v>
      </c>
      <c r="BE18" s="129">
        <f>IF(AZ18=5,G18,0)</f>
        <v>0</v>
      </c>
      <c r="CZ18" s="129">
        <v>0</v>
      </c>
    </row>
    <row r="19" spans="1:57" ht="12.75">
      <c r="A19" s="158"/>
      <c r="B19" s="159" t="s">
        <v>66</v>
      </c>
      <c r="C19" s="160" t="str">
        <f>CONCATENATE(B16," ",C16)</f>
        <v>63 Podlahy a podlahové konstrukce</v>
      </c>
      <c r="D19" s="158"/>
      <c r="E19" s="161"/>
      <c r="F19" s="161"/>
      <c r="G19" s="162">
        <f>SUM(G16:G18)</f>
        <v>0</v>
      </c>
      <c r="O19" s="151">
        <v>4</v>
      </c>
      <c r="BA19" s="163">
        <f>SUM(BA16:BA18)</f>
        <v>0</v>
      </c>
      <c r="BB19" s="163">
        <f>SUM(BB16:BB18)</f>
        <v>0</v>
      </c>
      <c r="BC19" s="163">
        <f>SUM(BC16:BC18)</f>
        <v>0</v>
      </c>
      <c r="BD19" s="163">
        <f>SUM(BD16:BD18)</f>
        <v>0</v>
      </c>
      <c r="BE19" s="163">
        <f>SUM(BE16:BE18)</f>
        <v>0</v>
      </c>
    </row>
    <row r="20" spans="1:15" ht="12.75">
      <c r="A20" s="144" t="s">
        <v>65</v>
      </c>
      <c r="B20" s="145" t="s">
        <v>95</v>
      </c>
      <c r="C20" s="146" t="s">
        <v>96</v>
      </c>
      <c r="D20" s="147"/>
      <c r="E20" s="148"/>
      <c r="F20" s="148"/>
      <c r="G20" s="149"/>
      <c r="H20" s="150"/>
      <c r="I20" s="150"/>
      <c r="O20" s="151">
        <v>1</v>
      </c>
    </row>
    <row r="21" spans="1:104" ht="12.75">
      <c r="A21" s="152">
        <v>10</v>
      </c>
      <c r="B21" s="153" t="s">
        <v>97</v>
      </c>
      <c r="C21" s="154" t="s">
        <v>98</v>
      </c>
      <c r="D21" s="155" t="s">
        <v>77</v>
      </c>
      <c r="E21" s="156">
        <v>40.5</v>
      </c>
      <c r="F21" s="156">
        <v>0</v>
      </c>
      <c r="G21" s="157">
        <f>E21*F21</f>
        <v>0</v>
      </c>
      <c r="O21" s="151">
        <v>2</v>
      </c>
      <c r="AA21" s="129">
        <v>1</v>
      </c>
      <c r="AB21" s="129">
        <v>1</v>
      </c>
      <c r="AC21" s="129">
        <v>1</v>
      </c>
      <c r="AZ21" s="129">
        <v>1</v>
      </c>
      <c r="BA21" s="129">
        <f>IF(AZ21=1,G21,0)</f>
        <v>0</v>
      </c>
      <c r="BB21" s="129">
        <f>IF(AZ21=2,G21,0)</f>
        <v>0</v>
      </c>
      <c r="BC21" s="129">
        <f>IF(AZ21=3,G21,0)</f>
        <v>0</v>
      </c>
      <c r="BD21" s="129">
        <f>IF(AZ21=4,G21,0)</f>
        <v>0</v>
      </c>
      <c r="BE21" s="129">
        <f>IF(AZ21=5,G21,0)</f>
        <v>0</v>
      </c>
      <c r="CZ21" s="129">
        <v>0.02</v>
      </c>
    </row>
    <row r="22" spans="1:104" ht="12.75">
      <c r="A22" s="152">
        <v>11</v>
      </c>
      <c r="B22" s="153" t="s">
        <v>99</v>
      </c>
      <c r="C22" s="154" t="s">
        <v>100</v>
      </c>
      <c r="D22" s="155" t="s">
        <v>77</v>
      </c>
      <c r="E22" s="156">
        <v>81</v>
      </c>
      <c r="F22" s="156">
        <v>0</v>
      </c>
      <c r="G22" s="157">
        <f>E22*F22</f>
        <v>0</v>
      </c>
      <c r="O22" s="151">
        <v>2</v>
      </c>
      <c r="AA22" s="129">
        <v>1</v>
      </c>
      <c r="AB22" s="129">
        <v>1</v>
      </c>
      <c r="AC22" s="129">
        <v>1</v>
      </c>
      <c r="AZ22" s="129">
        <v>1</v>
      </c>
      <c r="BA22" s="129">
        <f>IF(AZ22=1,G22,0)</f>
        <v>0</v>
      </c>
      <c r="BB22" s="129">
        <f>IF(AZ22=2,G22,0)</f>
        <v>0</v>
      </c>
      <c r="BC22" s="129">
        <f>IF(AZ22=3,G22,0)</f>
        <v>0</v>
      </c>
      <c r="BD22" s="129">
        <f>IF(AZ22=4,G22,0)</f>
        <v>0</v>
      </c>
      <c r="BE22" s="129">
        <f>IF(AZ22=5,G22,0)</f>
        <v>0</v>
      </c>
      <c r="CZ22" s="129">
        <v>0</v>
      </c>
    </row>
    <row r="23" spans="1:104" ht="12.75">
      <c r="A23" s="152">
        <v>12</v>
      </c>
      <c r="B23" s="153" t="s">
        <v>101</v>
      </c>
      <c r="C23" s="154" t="s">
        <v>102</v>
      </c>
      <c r="D23" s="155" t="s">
        <v>77</v>
      </c>
      <c r="E23" s="156">
        <v>40.5</v>
      </c>
      <c r="F23" s="156">
        <v>0</v>
      </c>
      <c r="G23" s="157">
        <f>E23*F23</f>
        <v>0</v>
      </c>
      <c r="O23" s="151">
        <v>2</v>
      </c>
      <c r="AA23" s="129">
        <v>1</v>
      </c>
      <c r="AB23" s="129">
        <v>1</v>
      </c>
      <c r="AC23" s="129">
        <v>1</v>
      </c>
      <c r="AZ23" s="129">
        <v>1</v>
      </c>
      <c r="BA23" s="129">
        <f>IF(AZ23=1,G23,0)</f>
        <v>0</v>
      </c>
      <c r="BB23" s="129">
        <f>IF(AZ23=2,G23,0)</f>
        <v>0</v>
      </c>
      <c r="BC23" s="129">
        <f>IF(AZ23=3,G23,0)</f>
        <v>0</v>
      </c>
      <c r="BD23" s="129">
        <f>IF(AZ23=4,G23,0)</f>
        <v>0</v>
      </c>
      <c r="BE23" s="129">
        <f>IF(AZ23=5,G23,0)</f>
        <v>0</v>
      </c>
      <c r="CZ23" s="129">
        <v>0.02</v>
      </c>
    </row>
    <row r="24" spans="1:104" ht="12.75">
      <c r="A24" s="152">
        <v>13</v>
      </c>
      <c r="B24" s="153" t="s">
        <v>103</v>
      </c>
      <c r="C24" s="154" t="s">
        <v>104</v>
      </c>
      <c r="D24" s="155" t="s">
        <v>77</v>
      </c>
      <c r="E24" s="156">
        <v>40</v>
      </c>
      <c r="F24" s="156">
        <v>0</v>
      </c>
      <c r="G24" s="157">
        <f>E24*F24</f>
        <v>0</v>
      </c>
      <c r="O24" s="151">
        <v>2</v>
      </c>
      <c r="AA24" s="129">
        <v>1</v>
      </c>
      <c r="AB24" s="129">
        <v>1</v>
      </c>
      <c r="AC24" s="129">
        <v>1</v>
      </c>
      <c r="AZ24" s="129">
        <v>1</v>
      </c>
      <c r="BA24" s="129">
        <f>IF(AZ24=1,G24,0)</f>
        <v>0</v>
      </c>
      <c r="BB24" s="129">
        <f>IF(AZ24=2,G24,0)</f>
        <v>0</v>
      </c>
      <c r="BC24" s="129">
        <f>IF(AZ24=3,G24,0)</f>
        <v>0</v>
      </c>
      <c r="BD24" s="129">
        <f>IF(AZ24=4,G24,0)</f>
        <v>0</v>
      </c>
      <c r="BE24" s="129">
        <f>IF(AZ24=5,G24,0)</f>
        <v>0</v>
      </c>
      <c r="CZ24" s="129">
        <v>0.015</v>
      </c>
    </row>
    <row r="25" spans="1:104" ht="12.75">
      <c r="A25" s="152">
        <v>14</v>
      </c>
      <c r="B25" s="153" t="s">
        <v>88</v>
      </c>
      <c r="C25" s="154" t="s">
        <v>89</v>
      </c>
      <c r="D25" s="155" t="s">
        <v>90</v>
      </c>
      <c r="E25" s="156">
        <v>2.22</v>
      </c>
      <c r="F25" s="156">
        <v>0</v>
      </c>
      <c r="G25" s="157">
        <f>E25*F25</f>
        <v>0</v>
      </c>
      <c r="O25" s="151">
        <v>2</v>
      </c>
      <c r="AA25" s="129">
        <v>7</v>
      </c>
      <c r="AB25" s="129">
        <v>1</v>
      </c>
      <c r="AC25" s="129">
        <v>2</v>
      </c>
      <c r="AZ25" s="129">
        <v>1</v>
      </c>
      <c r="BA25" s="129">
        <f>IF(AZ25=1,G25,0)</f>
        <v>0</v>
      </c>
      <c r="BB25" s="129">
        <f>IF(AZ25=2,G25,0)</f>
        <v>0</v>
      </c>
      <c r="BC25" s="129">
        <f>IF(AZ25=3,G25,0)</f>
        <v>0</v>
      </c>
      <c r="BD25" s="129">
        <f>IF(AZ25=4,G25,0)</f>
        <v>0</v>
      </c>
      <c r="BE25" s="129">
        <f>IF(AZ25=5,G25,0)</f>
        <v>0</v>
      </c>
      <c r="CZ25" s="129">
        <v>0</v>
      </c>
    </row>
    <row r="26" spans="1:57" ht="12.75">
      <c r="A26" s="158"/>
      <c r="B26" s="159" t="s">
        <v>66</v>
      </c>
      <c r="C26" s="160" t="str">
        <f>CONCATENATE(B20," ",C20)</f>
        <v>94 Lešení a stavební výtahy</v>
      </c>
      <c r="D26" s="158"/>
      <c r="E26" s="161"/>
      <c r="F26" s="161"/>
      <c r="G26" s="162">
        <f>SUM(G20:G25)</f>
        <v>0</v>
      </c>
      <c r="O26" s="151">
        <v>4</v>
      </c>
      <c r="BA26" s="163">
        <f>SUM(BA20:BA25)</f>
        <v>0</v>
      </c>
      <c r="BB26" s="163">
        <f>SUM(BB20:BB25)</f>
        <v>0</v>
      </c>
      <c r="BC26" s="163">
        <f>SUM(BC20:BC25)</f>
        <v>0</v>
      </c>
      <c r="BD26" s="163">
        <f>SUM(BD20:BD25)</f>
        <v>0</v>
      </c>
      <c r="BE26" s="163">
        <f>SUM(BE20:BE25)</f>
        <v>0</v>
      </c>
    </row>
    <row r="27" spans="1:15" ht="12.75">
      <c r="A27" s="144" t="s">
        <v>65</v>
      </c>
      <c r="B27" s="145" t="s">
        <v>105</v>
      </c>
      <c r="C27" s="146" t="s">
        <v>106</v>
      </c>
      <c r="D27" s="147"/>
      <c r="E27" s="148"/>
      <c r="F27" s="148"/>
      <c r="G27" s="149"/>
      <c r="H27" s="150"/>
      <c r="I27" s="150"/>
      <c r="O27" s="151">
        <v>1</v>
      </c>
    </row>
    <row r="28" spans="1:104" ht="12.75">
      <c r="A28" s="152">
        <v>15</v>
      </c>
      <c r="B28" s="153" t="s">
        <v>107</v>
      </c>
      <c r="C28" s="154" t="s">
        <v>108</v>
      </c>
      <c r="D28" s="155" t="s">
        <v>77</v>
      </c>
      <c r="E28" s="156">
        <v>34.01</v>
      </c>
      <c r="F28" s="156">
        <v>0</v>
      </c>
      <c r="G28" s="157">
        <f>E28*F28</f>
        <v>0</v>
      </c>
      <c r="O28" s="151">
        <v>2</v>
      </c>
      <c r="AA28" s="129">
        <v>1</v>
      </c>
      <c r="AB28" s="129">
        <v>1</v>
      </c>
      <c r="AC28" s="129">
        <v>1</v>
      </c>
      <c r="AZ28" s="129">
        <v>1</v>
      </c>
      <c r="BA28" s="129">
        <f>IF(AZ28=1,G28,0)</f>
        <v>0</v>
      </c>
      <c r="BB28" s="129">
        <f>IF(AZ28=2,G28,0)</f>
        <v>0</v>
      </c>
      <c r="BC28" s="129">
        <f>IF(AZ28=3,G28,0)</f>
        <v>0</v>
      </c>
      <c r="BD28" s="129">
        <f>IF(AZ28=4,G28,0)</f>
        <v>0</v>
      </c>
      <c r="BE28" s="129">
        <f>IF(AZ28=5,G28,0)</f>
        <v>0</v>
      </c>
      <c r="CZ28" s="129">
        <v>5E-05</v>
      </c>
    </row>
    <row r="29" spans="1:57" ht="12.75">
      <c r="A29" s="158"/>
      <c r="B29" s="159" t="s">
        <v>66</v>
      </c>
      <c r="C29" s="160" t="str">
        <f>CONCATENATE(B27," ",C27)</f>
        <v>95 Dokončovací konstrukce a práce</v>
      </c>
      <c r="D29" s="158"/>
      <c r="E29" s="161"/>
      <c r="F29" s="161"/>
      <c r="G29" s="162">
        <f>SUM(G27:G28)</f>
        <v>0</v>
      </c>
      <c r="O29" s="151">
        <v>4</v>
      </c>
      <c r="BA29" s="163">
        <f>SUM(BA27:BA28)</f>
        <v>0</v>
      </c>
      <c r="BB29" s="163">
        <f>SUM(BB27:BB28)</f>
        <v>0</v>
      </c>
      <c r="BC29" s="163">
        <f>SUM(BC27:BC28)</f>
        <v>0</v>
      </c>
      <c r="BD29" s="163">
        <f>SUM(BD27:BD28)</f>
        <v>0</v>
      </c>
      <c r="BE29" s="163">
        <f>SUM(BE27:BE28)</f>
        <v>0</v>
      </c>
    </row>
    <row r="30" spans="1:15" ht="12.75">
      <c r="A30" s="144" t="s">
        <v>65</v>
      </c>
      <c r="B30" s="145" t="s">
        <v>109</v>
      </c>
      <c r="C30" s="146" t="s">
        <v>110</v>
      </c>
      <c r="D30" s="147"/>
      <c r="E30" s="148"/>
      <c r="F30" s="148"/>
      <c r="G30" s="149"/>
      <c r="H30" s="150"/>
      <c r="I30" s="150"/>
      <c r="O30" s="151">
        <v>1</v>
      </c>
    </row>
    <row r="31" spans="1:104" ht="12.75">
      <c r="A31" s="152">
        <v>16</v>
      </c>
      <c r="B31" s="153" t="s">
        <v>111</v>
      </c>
      <c r="C31" s="154" t="s">
        <v>112</v>
      </c>
      <c r="D31" s="155" t="s">
        <v>77</v>
      </c>
      <c r="E31" s="156">
        <v>69.62</v>
      </c>
      <c r="F31" s="156">
        <v>0</v>
      </c>
      <c r="G31" s="157">
        <f aca="true" t="shared" si="6" ref="G31:G39">E31*F31</f>
        <v>0</v>
      </c>
      <c r="O31" s="151">
        <v>2</v>
      </c>
      <c r="AA31" s="129">
        <v>1</v>
      </c>
      <c r="AB31" s="129">
        <v>1</v>
      </c>
      <c r="AC31" s="129">
        <v>1</v>
      </c>
      <c r="AZ31" s="129">
        <v>1</v>
      </c>
      <c r="BA31" s="129">
        <f aca="true" t="shared" si="7" ref="BA31:BA39">IF(AZ31=1,G31,0)</f>
        <v>0</v>
      </c>
      <c r="BB31" s="129">
        <f aca="true" t="shared" si="8" ref="BB31:BB39">IF(AZ31=2,G31,0)</f>
        <v>0</v>
      </c>
      <c r="BC31" s="129">
        <f aca="true" t="shared" si="9" ref="BC31:BC39">IF(AZ31=3,G31,0)</f>
        <v>0</v>
      </c>
      <c r="BD31" s="129">
        <f aca="true" t="shared" si="10" ref="BD31:BD39">IF(AZ31=4,G31,0)</f>
        <v>0</v>
      </c>
      <c r="BE31" s="129">
        <f aca="true" t="shared" si="11" ref="BE31:BE39">IF(AZ31=5,G31,0)</f>
        <v>0</v>
      </c>
      <c r="CZ31" s="129">
        <v>0</v>
      </c>
    </row>
    <row r="32" spans="1:104" ht="12.75">
      <c r="A32" s="152">
        <v>17</v>
      </c>
      <c r="B32" s="153" t="s">
        <v>113</v>
      </c>
      <c r="C32" s="154" t="s">
        <v>114</v>
      </c>
      <c r="D32" s="155" t="s">
        <v>77</v>
      </c>
      <c r="E32" s="156">
        <v>50.05</v>
      </c>
      <c r="F32" s="156">
        <v>0</v>
      </c>
      <c r="G32" s="157">
        <f t="shared" si="6"/>
        <v>0</v>
      </c>
      <c r="O32" s="151">
        <v>2</v>
      </c>
      <c r="AA32" s="129">
        <v>1</v>
      </c>
      <c r="AB32" s="129">
        <v>1</v>
      </c>
      <c r="AC32" s="129">
        <v>1</v>
      </c>
      <c r="AZ32" s="129">
        <v>1</v>
      </c>
      <c r="BA32" s="129">
        <f t="shared" si="7"/>
        <v>0</v>
      </c>
      <c r="BB32" s="129">
        <f t="shared" si="8"/>
        <v>0</v>
      </c>
      <c r="BC32" s="129">
        <f t="shared" si="9"/>
        <v>0</v>
      </c>
      <c r="BD32" s="129">
        <f t="shared" si="10"/>
        <v>0</v>
      </c>
      <c r="BE32" s="129">
        <f t="shared" si="11"/>
        <v>0</v>
      </c>
      <c r="CZ32" s="129">
        <v>0.0045</v>
      </c>
    </row>
    <row r="33" spans="1:104" ht="12.75">
      <c r="A33" s="152">
        <v>18</v>
      </c>
      <c r="B33" s="153" t="s">
        <v>115</v>
      </c>
      <c r="C33" s="154" t="s">
        <v>116</v>
      </c>
      <c r="D33" s="155" t="s">
        <v>77</v>
      </c>
      <c r="E33" s="156">
        <v>50.05</v>
      </c>
      <c r="F33" s="156">
        <v>0</v>
      </c>
      <c r="G33" s="157">
        <f t="shared" si="6"/>
        <v>0</v>
      </c>
      <c r="O33" s="151">
        <v>2</v>
      </c>
      <c r="AA33" s="129">
        <v>1</v>
      </c>
      <c r="AB33" s="129">
        <v>1</v>
      </c>
      <c r="AC33" s="129">
        <v>1</v>
      </c>
      <c r="AZ33" s="129">
        <v>1</v>
      </c>
      <c r="BA33" s="129">
        <f t="shared" si="7"/>
        <v>0</v>
      </c>
      <c r="BB33" s="129">
        <f t="shared" si="8"/>
        <v>0</v>
      </c>
      <c r="BC33" s="129">
        <f t="shared" si="9"/>
        <v>0</v>
      </c>
      <c r="BD33" s="129">
        <f t="shared" si="10"/>
        <v>0</v>
      </c>
      <c r="BE33" s="129">
        <f t="shared" si="11"/>
        <v>0</v>
      </c>
      <c r="CZ33" s="129">
        <v>0</v>
      </c>
    </row>
    <row r="34" spans="1:104" ht="12.75">
      <c r="A34" s="152">
        <v>19</v>
      </c>
      <c r="B34" s="153" t="s">
        <v>117</v>
      </c>
      <c r="C34" s="154" t="s">
        <v>118</v>
      </c>
      <c r="D34" s="155" t="s">
        <v>119</v>
      </c>
      <c r="E34" s="156">
        <v>6.34</v>
      </c>
      <c r="F34" s="156">
        <v>0</v>
      </c>
      <c r="G34" s="157">
        <f t="shared" si="6"/>
        <v>0</v>
      </c>
      <c r="O34" s="151">
        <v>2</v>
      </c>
      <c r="AA34" s="129">
        <v>1</v>
      </c>
      <c r="AB34" s="129">
        <v>1</v>
      </c>
      <c r="AC34" s="129">
        <v>1</v>
      </c>
      <c r="AZ34" s="129">
        <v>1</v>
      </c>
      <c r="BA34" s="129">
        <f t="shared" si="7"/>
        <v>0</v>
      </c>
      <c r="BB34" s="129">
        <f t="shared" si="8"/>
        <v>0</v>
      </c>
      <c r="BC34" s="129">
        <f t="shared" si="9"/>
        <v>0</v>
      </c>
      <c r="BD34" s="129">
        <f t="shared" si="10"/>
        <v>0</v>
      </c>
      <c r="BE34" s="129">
        <f t="shared" si="11"/>
        <v>0</v>
      </c>
      <c r="CZ34" s="129">
        <v>0</v>
      </c>
    </row>
    <row r="35" spans="1:104" ht="12.75">
      <c r="A35" s="152">
        <v>20</v>
      </c>
      <c r="B35" s="153" t="s">
        <v>120</v>
      </c>
      <c r="C35" s="154" t="s">
        <v>121</v>
      </c>
      <c r="D35" s="155" t="s">
        <v>119</v>
      </c>
      <c r="E35" s="156">
        <v>6.34</v>
      </c>
      <c r="F35" s="156">
        <v>0</v>
      </c>
      <c r="G35" s="157">
        <f t="shared" si="6"/>
        <v>0</v>
      </c>
      <c r="O35" s="151">
        <v>2</v>
      </c>
      <c r="AA35" s="129">
        <v>1</v>
      </c>
      <c r="AB35" s="129">
        <v>1</v>
      </c>
      <c r="AC35" s="129">
        <v>1</v>
      </c>
      <c r="AZ35" s="129">
        <v>1</v>
      </c>
      <c r="BA35" s="129">
        <f t="shared" si="7"/>
        <v>0</v>
      </c>
      <c r="BB35" s="129">
        <f t="shared" si="8"/>
        <v>0</v>
      </c>
      <c r="BC35" s="129">
        <f t="shared" si="9"/>
        <v>0</v>
      </c>
      <c r="BD35" s="129">
        <f t="shared" si="10"/>
        <v>0</v>
      </c>
      <c r="BE35" s="129">
        <f t="shared" si="11"/>
        <v>0</v>
      </c>
      <c r="CZ35" s="129">
        <v>0</v>
      </c>
    </row>
    <row r="36" spans="1:104" ht="12.75">
      <c r="A36" s="152">
        <v>21</v>
      </c>
      <c r="B36" s="153" t="s">
        <v>122</v>
      </c>
      <c r="C36" s="154" t="s">
        <v>123</v>
      </c>
      <c r="D36" s="155" t="s">
        <v>119</v>
      </c>
      <c r="E36" s="156">
        <v>6.34</v>
      </c>
      <c r="F36" s="156">
        <v>0</v>
      </c>
      <c r="G36" s="157">
        <f t="shared" si="6"/>
        <v>0</v>
      </c>
      <c r="O36" s="151">
        <v>2</v>
      </c>
      <c r="AA36" s="129">
        <v>1</v>
      </c>
      <c r="AB36" s="129">
        <v>1</v>
      </c>
      <c r="AC36" s="129">
        <v>1</v>
      </c>
      <c r="AZ36" s="129">
        <v>1</v>
      </c>
      <c r="BA36" s="129">
        <f t="shared" si="7"/>
        <v>0</v>
      </c>
      <c r="BB36" s="129">
        <f t="shared" si="8"/>
        <v>0</v>
      </c>
      <c r="BC36" s="129">
        <f t="shared" si="9"/>
        <v>0</v>
      </c>
      <c r="BD36" s="129">
        <f t="shared" si="10"/>
        <v>0</v>
      </c>
      <c r="BE36" s="129">
        <f t="shared" si="11"/>
        <v>0</v>
      </c>
      <c r="CZ36" s="129">
        <v>0</v>
      </c>
    </row>
    <row r="37" spans="1:104" ht="12.75">
      <c r="A37" s="152">
        <v>22</v>
      </c>
      <c r="B37" s="153" t="s">
        <v>124</v>
      </c>
      <c r="C37" s="154" t="s">
        <v>125</v>
      </c>
      <c r="D37" s="155" t="s">
        <v>119</v>
      </c>
      <c r="E37" s="156">
        <v>6.34</v>
      </c>
      <c r="F37" s="156">
        <v>0</v>
      </c>
      <c r="G37" s="157">
        <f t="shared" si="6"/>
        <v>0</v>
      </c>
      <c r="O37" s="151">
        <v>2</v>
      </c>
      <c r="AA37" s="129">
        <v>1</v>
      </c>
      <c r="AB37" s="129">
        <v>1</v>
      </c>
      <c r="AC37" s="129">
        <v>1</v>
      </c>
      <c r="AZ37" s="129">
        <v>1</v>
      </c>
      <c r="BA37" s="129">
        <f t="shared" si="7"/>
        <v>0</v>
      </c>
      <c r="BB37" s="129">
        <f t="shared" si="8"/>
        <v>0</v>
      </c>
      <c r="BC37" s="129">
        <f t="shared" si="9"/>
        <v>0</v>
      </c>
      <c r="BD37" s="129">
        <f t="shared" si="10"/>
        <v>0</v>
      </c>
      <c r="BE37" s="129">
        <f t="shared" si="11"/>
        <v>0</v>
      </c>
      <c r="CZ37" s="129">
        <v>0</v>
      </c>
    </row>
    <row r="38" spans="1:104" ht="12.75">
      <c r="A38" s="152">
        <v>23</v>
      </c>
      <c r="B38" s="153" t="s">
        <v>126</v>
      </c>
      <c r="C38" s="154" t="s">
        <v>127</v>
      </c>
      <c r="D38" s="155" t="s">
        <v>119</v>
      </c>
      <c r="E38" s="156">
        <v>63.4</v>
      </c>
      <c r="F38" s="156">
        <v>0</v>
      </c>
      <c r="G38" s="157">
        <f t="shared" si="6"/>
        <v>0</v>
      </c>
      <c r="O38" s="151">
        <v>2</v>
      </c>
      <c r="AA38" s="129">
        <v>1</v>
      </c>
      <c r="AB38" s="129">
        <v>1</v>
      </c>
      <c r="AC38" s="129">
        <v>1</v>
      </c>
      <c r="AZ38" s="129">
        <v>1</v>
      </c>
      <c r="BA38" s="129">
        <f t="shared" si="7"/>
        <v>0</v>
      </c>
      <c r="BB38" s="129">
        <f t="shared" si="8"/>
        <v>0</v>
      </c>
      <c r="BC38" s="129">
        <f t="shared" si="9"/>
        <v>0</v>
      </c>
      <c r="BD38" s="129">
        <f t="shared" si="10"/>
        <v>0</v>
      </c>
      <c r="BE38" s="129">
        <f t="shared" si="11"/>
        <v>0</v>
      </c>
      <c r="CZ38" s="129">
        <v>0</v>
      </c>
    </row>
    <row r="39" spans="1:104" ht="12.75">
      <c r="A39" s="152">
        <v>24</v>
      </c>
      <c r="B39" s="153" t="s">
        <v>128</v>
      </c>
      <c r="C39" s="154" t="s">
        <v>129</v>
      </c>
      <c r="D39" s="155" t="s">
        <v>119</v>
      </c>
      <c r="E39" s="156">
        <v>6.34</v>
      </c>
      <c r="F39" s="156">
        <v>0</v>
      </c>
      <c r="G39" s="157">
        <f t="shared" si="6"/>
        <v>0</v>
      </c>
      <c r="O39" s="151">
        <v>2</v>
      </c>
      <c r="AA39" s="129">
        <v>1</v>
      </c>
      <c r="AB39" s="129">
        <v>1</v>
      </c>
      <c r="AC39" s="129">
        <v>1</v>
      </c>
      <c r="AZ39" s="129">
        <v>1</v>
      </c>
      <c r="BA39" s="129">
        <f t="shared" si="7"/>
        <v>0</v>
      </c>
      <c r="BB39" s="129">
        <f t="shared" si="8"/>
        <v>0</v>
      </c>
      <c r="BC39" s="129">
        <f t="shared" si="9"/>
        <v>0</v>
      </c>
      <c r="BD39" s="129">
        <f t="shared" si="10"/>
        <v>0</v>
      </c>
      <c r="BE39" s="129">
        <f t="shared" si="11"/>
        <v>0</v>
      </c>
      <c r="CZ39" s="129">
        <v>0</v>
      </c>
    </row>
    <row r="40" spans="1:57" ht="12.75">
      <c r="A40" s="158"/>
      <c r="B40" s="159" t="s">
        <v>66</v>
      </c>
      <c r="C40" s="160" t="str">
        <f>CONCATENATE(B30," ",C30)</f>
        <v>96 Bourání konstrukcí</v>
      </c>
      <c r="D40" s="158"/>
      <c r="E40" s="161"/>
      <c r="F40" s="161"/>
      <c r="G40" s="162">
        <f>SUM(G30:G39)</f>
        <v>0</v>
      </c>
      <c r="O40" s="151">
        <v>4</v>
      </c>
      <c r="BA40" s="163">
        <f>SUM(BA30:BA39)</f>
        <v>0</v>
      </c>
      <c r="BB40" s="163">
        <f>SUM(BB30:BB39)</f>
        <v>0</v>
      </c>
      <c r="BC40" s="163">
        <f>SUM(BC30:BC39)</f>
        <v>0</v>
      </c>
      <c r="BD40" s="163">
        <f>SUM(BD30:BD39)</f>
        <v>0</v>
      </c>
      <c r="BE40" s="163">
        <f>SUM(BE30:BE39)</f>
        <v>0</v>
      </c>
    </row>
    <row r="41" spans="1:15" ht="12.75">
      <c r="A41" s="144" t="s">
        <v>65</v>
      </c>
      <c r="B41" s="145" t="s">
        <v>130</v>
      </c>
      <c r="C41" s="146" t="s">
        <v>131</v>
      </c>
      <c r="D41" s="147"/>
      <c r="E41" s="148"/>
      <c r="F41" s="148"/>
      <c r="G41" s="149"/>
      <c r="H41" s="150"/>
      <c r="I41" s="150"/>
      <c r="O41" s="151">
        <v>1</v>
      </c>
    </row>
    <row r="42" spans="1:104" ht="12.75">
      <c r="A42" s="152">
        <v>25</v>
      </c>
      <c r="B42" s="153" t="s">
        <v>132</v>
      </c>
      <c r="C42" s="154" t="s">
        <v>133</v>
      </c>
      <c r="D42" s="155" t="s">
        <v>77</v>
      </c>
      <c r="E42" s="156">
        <v>30.55</v>
      </c>
      <c r="F42" s="156">
        <v>0</v>
      </c>
      <c r="G42" s="157">
        <f aca="true" t="shared" si="12" ref="G42:G48">E42*F42</f>
        <v>0</v>
      </c>
      <c r="O42" s="151">
        <v>2</v>
      </c>
      <c r="AA42" s="129">
        <v>1</v>
      </c>
      <c r="AB42" s="129">
        <v>7</v>
      </c>
      <c r="AC42" s="129">
        <v>7</v>
      </c>
      <c r="AZ42" s="129">
        <v>2</v>
      </c>
      <c r="BA42" s="129">
        <f aca="true" t="shared" si="13" ref="BA42:BA48">IF(AZ42=1,G42,0)</f>
        <v>0</v>
      </c>
      <c r="BB42" s="129">
        <f aca="true" t="shared" si="14" ref="BB42:BB48">IF(AZ42=2,G42,0)</f>
        <v>0</v>
      </c>
      <c r="BC42" s="129">
        <f aca="true" t="shared" si="15" ref="BC42:BC48">IF(AZ42=3,G42,0)</f>
        <v>0</v>
      </c>
      <c r="BD42" s="129">
        <f aca="true" t="shared" si="16" ref="BD42:BD48">IF(AZ42=4,G42,0)</f>
        <v>0</v>
      </c>
      <c r="BE42" s="129">
        <f aca="true" t="shared" si="17" ref="BE42:BE48">IF(AZ42=5,G42,0)</f>
        <v>0</v>
      </c>
      <c r="CZ42" s="129">
        <v>0</v>
      </c>
    </row>
    <row r="43" spans="1:104" ht="12.75">
      <c r="A43" s="152">
        <v>26</v>
      </c>
      <c r="B43" s="153" t="s">
        <v>134</v>
      </c>
      <c r="C43" s="154" t="s">
        <v>135</v>
      </c>
      <c r="D43" s="155" t="s">
        <v>77</v>
      </c>
      <c r="E43" s="156">
        <v>30.55</v>
      </c>
      <c r="F43" s="156">
        <v>0</v>
      </c>
      <c r="G43" s="157">
        <f t="shared" si="12"/>
        <v>0</v>
      </c>
      <c r="O43" s="151">
        <v>2</v>
      </c>
      <c r="AA43" s="129">
        <v>1</v>
      </c>
      <c r="AB43" s="129">
        <v>7</v>
      </c>
      <c r="AC43" s="129">
        <v>7</v>
      </c>
      <c r="AZ43" s="129">
        <v>2</v>
      </c>
      <c r="BA43" s="129">
        <f t="shared" si="13"/>
        <v>0</v>
      </c>
      <c r="BB43" s="129">
        <f t="shared" si="14"/>
        <v>0</v>
      </c>
      <c r="BC43" s="129">
        <f t="shared" si="15"/>
        <v>0</v>
      </c>
      <c r="BD43" s="129">
        <f t="shared" si="16"/>
        <v>0</v>
      </c>
      <c r="BE43" s="129">
        <f t="shared" si="17"/>
        <v>0</v>
      </c>
      <c r="CZ43" s="129">
        <v>0</v>
      </c>
    </row>
    <row r="44" spans="1:104" ht="12.75">
      <c r="A44" s="152">
        <v>27</v>
      </c>
      <c r="B44" s="153" t="s">
        <v>136</v>
      </c>
      <c r="C44" s="154" t="s">
        <v>137</v>
      </c>
      <c r="D44" s="155" t="s">
        <v>77</v>
      </c>
      <c r="E44" s="156">
        <v>21.91</v>
      </c>
      <c r="F44" s="156">
        <v>0</v>
      </c>
      <c r="G44" s="157">
        <f t="shared" si="12"/>
        <v>0</v>
      </c>
      <c r="O44" s="151">
        <v>2</v>
      </c>
      <c r="AA44" s="129">
        <v>1</v>
      </c>
      <c r="AB44" s="129">
        <v>7</v>
      </c>
      <c r="AC44" s="129">
        <v>7</v>
      </c>
      <c r="AZ44" s="129">
        <v>2</v>
      </c>
      <c r="BA44" s="129">
        <f t="shared" si="13"/>
        <v>0</v>
      </c>
      <c r="BB44" s="129">
        <f t="shared" si="14"/>
        <v>0</v>
      </c>
      <c r="BC44" s="129">
        <f t="shared" si="15"/>
        <v>0</v>
      </c>
      <c r="BD44" s="129">
        <f t="shared" si="16"/>
        <v>0</v>
      </c>
      <c r="BE44" s="129">
        <f t="shared" si="17"/>
        <v>0</v>
      </c>
      <c r="CZ44" s="129">
        <v>0</v>
      </c>
    </row>
    <row r="45" spans="1:104" ht="12.75">
      <c r="A45" s="152">
        <v>28</v>
      </c>
      <c r="B45" s="153" t="s">
        <v>138</v>
      </c>
      <c r="C45" s="154" t="s">
        <v>139</v>
      </c>
      <c r="D45" s="155" t="s">
        <v>77</v>
      </c>
      <c r="E45" s="156">
        <v>21.51</v>
      </c>
      <c r="F45" s="156">
        <v>0</v>
      </c>
      <c r="G45" s="157">
        <f t="shared" si="12"/>
        <v>0</v>
      </c>
      <c r="O45" s="151">
        <v>2</v>
      </c>
      <c r="AA45" s="129">
        <v>1</v>
      </c>
      <c r="AB45" s="129">
        <v>7</v>
      </c>
      <c r="AC45" s="129">
        <v>7</v>
      </c>
      <c r="AZ45" s="129">
        <v>2</v>
      </c>
      <c r="BA45" s="129">
        <f t="shared" si="13"/>
        <v>0</v>
      </c>
      <c r="BB45" s="129">
        <f t="shared" si="14"/>
        <v>0</v>
      </c>
      <c r="BC45" s="129">
        <f t="shared" si="15"/>
        <v>0</v>
      </c>
      <c r="BD45" s="129">
        <f t="shared" si="16"/>
        <v>0</v>
      </c>
      <c r="BE45" s="129">
        <f t="shared" si="17"/>
        <v>0</v>
      </c>
      <c r="CZ45" s="129">
        <v>0</v>
      </c>
    </row>
    <row r="46" spans="1:104" ht="12.75">
      <c r="A46" s="152">
        <v>29</v>
      </c>
      <c r="B46" s="153" t="s">
        <v>140</v>
      </c>
      <c r="C46" s="154" t="s">
        <v>141</v>
      </c>
      <c r="D46" s="155" t="s">
        <v>142</v>
      </c>
      <c r="E46" s="156">
        <v>1.183</v>
      </c>
      <c r="F46" s="156">
        <v>0</v>
      </c>
      <c r="G46" s="157">
        <f t="shared" si="12"/>
        <v>0</v>
      </c>
      <c r="O46" s="151">
        <v>2</v>
      </c>
      <c r="AA46" s="129">
        <v>3</v>
      </c>
      <c r="AB46" s="129">
        <v>7</v>
      </c>
      <c r="AC46" s="129">
        <v>28318665</v>
      </c>
      <c r="AZ46" s="129">
        <v>2</v>
      </c>
      <c r="BA46" s="129">
        <f t="shared" si="13"/>
        <v>0</v>
      </c>
      <c r="BB46" s="129">
        <f t="shared" si="14"/>
        <v>0</v>
      </c>
      <c r="BC46" s="129">
        <f t="shared" si="15"/>
        <v>0</v>
      </c>
      <c r="BD46" s="129">
        <f t="shared" si="16"/>
        <v>0</v>
      </c>
      <c r="BE46" s="129">
        <f t="shared" si="17"/>
        <v>0</v>
      </c>
      <c r="CZ46" s="129">
        <v>0.002</v>
      </c>
    </row>
    <row r="47" spans="1:104" ht="12.75">
      <c r="A47" s="152">
        <v>30</v>
      </c>
      <c r="B47" s="153" t="s">
        <v>143</v>
      </c>
      <c r="C47" s="154" t="s">
        <v>144</v>
      </c>
      <c r="D47" s="155" t="s">
        <v>142</v>
      </c>
      <c r="E47" s="156">
        <v>2.6884</v>
      </c>
      <c r="F47" s="156">
        <v>0</v>
      </c>
      <c r="G47" s="157">
        <f t="shared" si="12"/>
        <v>0</v>
      </c>
      <c r="O47" s="151">
        <v>2</v>
      </c>
      <c r="AA47" s="129">
        <v>3</v>
      </c>
      <c r="AB47" s="129">
        <v>7</v>
      </c>
      <c r="AC47" s="129">
        <v>63151449</v>
      </c>
      <c r="AZ47" s="129">
        <v>2</v>
      </c>
      <c r="BA47" s="129">
        <f t="shared" si="13"/>
        <v>0</v>
      </c>
      <c r="BB47" s="129">
        <f t="shared" si="14"/>
        <v>0</v>
      </c>
      <c r="BC47" s="129">
        <f t="shared" si="15"/>
        <v>0</v>
      </c>
      <c r="BD47" s="129">
        <f t="shared" si="16"/>
        <v>0</v>
      </c>
      <c r="BE47" s="129">
        <f t="shared" si="17"/>
        <v>0</v>
      </c>
      <c r="CZ47" s="129">
        <v>0.08</v>
      </c>
    </row>
    <row r="48" spans="1:104" ht="12.75">
      <c r="A48" s="152">
        <v>31</v>
      </c>
      <c r="B48" s="153" t="s">
        <v>145</v>
      </c>
      <c r="C48" s="154" t="s">
        <v>146</v>
      </c>
      <c r="D48" s="155" t="s">
        <v>90</v>
      </c>
      <c r="E48" s="156">
        <v>0.217438</v>
      </c>
      <c r="F48" s="156">
        <v>0</v>
      </c>
      <c r="G48" s="157">
        <f t="shared" si="12"/>
        <v>0</v>
      </c>
      <c r="O48" s="151">
        <v>2</v>
      </c>
      <c r="AA48" s="129">
        <v>7</v>
      </c>
      <c r="AB48" s="129">
        <v>1001</v>
      </c>
      <c r="AC48" s="129">
        <v>5</v>
      </c>
      <c r="AZ48" s="129">
        <v>2</v>
      </c>
      <c r="BA48" s="129">
        <f t="shared" si="13"/>
        <v>0</v>
      </c>
      <c r="BB48" s="129">
        <f t="shared" si="14"/>
        <v>0</v>
      </c>
      <c r="BC48" s="129">
        <f t="shared" si="15"/>
        <v>0</v>
      </c>
      <c r="BD48" s="129">
        <f t="shared" si="16"/>
        <v>0</v>
      </c>
      <c r="BE48" s="129">
        <f t="shared" si="17"/>
        <v>0</v>
      </c>
      <c r="CZ48" s="129">
        <v>0</v>
      </c>
    </row>
    <row r="49" spans="1:57" ht="12.75">
      <c r="A49" s="158"/>
      <c r="B49" s="159" t="s">
        <v>66</v>
      </c>
      <c r="C49" s="160" t="str">
        <f>CONCATENATE(B41," ",C41)</f>
        <v>713 Izolace tepelné</v>
      </c>
      <c r="D49" s="158"/>
      <c r="E49" s="161"/>
      <c r="F49" s="161"/>
      <c r="G49" s="162">
        <f>SUM(G41:G48)</f>
        <v>0</v>
      </c>
      <c r="O49" s="151">
        <v>4</v>
      </c>
      <c r="BA49" s="163">
        <f>SUM(BA41:BA48)</f>
        <v>0</v>
      </c>
      <c r="BB49" s="163">
        <f>SUM(BB41:BB48)</f>
        <v>0</v>
      </c>
      <c r="BC49" s="163">
        <f>SUM(BC41:BC48)</f>
        <v>0</v>
      </c>
      <c r="BD49" s="163">
        <f>SUM(BD41:BD48)</f>
        <v>0</v>
      </c>
      <c r="BE49" s="163">
        <f>SUM(BE41:BE48)</f>
        <v>0</v>
      </c>
    </row>
    <row r="50" spans="1:15" ht="12.75">
      <c r="A50" s="144" t="s">
        <v>65</v>
      </c>
      <c r="B50" s="145" t="s">
        <v>147</v>
      </c>
      <c r="C50" s="146" t="s">
        <v>148</v>
      </c>
      <c r="D50" s="147"/>
      <c r="E50" s="148"/>
      <c r="F50" s="148"/>
      <c r="G50" s="149"/>
      <c r="H50" s="150"/>
      <c r="I50" s="150"/>
      <c r="O50" s="151">
        <v>1</v>
      </c>
    </row>
    <row r="51" spans="1:104" ht="12.75">
      <c r="A51" s="152">
        <v>32</v>
      </c>
      <c r="B51" s="153" t="s">
        <v>149</v>
      </c>
      <c r="C51" s="154" t="s">
        <v>150</v>
      </c>
      <c r="D51" s="155" t="s">
        <v>151</v>
      </c>
      <c r="E51" s="156">
        <v>2.75</v>
      </c>
      <c r="F51" s="156">
        <v>0</v>
      </c>
      <c r="G51" s="157">
        <f aca="true" t="shared" si="18" ref="G51:G69">E51*F51</f>
        <v>0</v>
      </c>
      <c r="O51" s="151">
        <v>2</v>
      </c>
      <c r="AA51" s="129">
        <v>1</v>
      </c>
      <c r="AB51" s="129">
        <v>7</v>
      </c>
      <c r="AC51" s="129">
        <v>7</v>
      </c>
      <c r="AZ51" s="129">
        <v>2</v>
      </c>
      <c r="BA51" s="129">
        <f aca="true" t="shared" si="19" ref="BA51:BA69">IF(AZ51=1,G51,0)</f>
        <v>0</v>
      </c>
      <c r="BB51" s="129">
        <f aca="true" t="shared" si="20" ref="BB51:BB69">IF(AZ51=2,G51,0)</f>
        <v>0</v>
      </c>
      <c r="BC51" s="129">
        <f aca="true" t="shared" si="21" ref="BC51:BC69">IF(AZ51=3,G51,0)</f>
        <v>0</v>
      </c>
      <c r="BD51" s="129">
        <f aca="true" t="shared" si="22" ref="BD51:BD69">IF(AZ51=4,G51,0)</f>
        <v>0</v>
      </c>
      <c r="BE51" s="129">
        <f aca="true" t="shared" si="23" ref="BE51:BE69">IF(AZ51=5,G51,0)</f>
        <v>0</v>
      </c>
      <c r="CZ51" s="129">
        <v>0.003075</v>
      </c>
    </row>
    <row r="52" spans="1:104" ht="12.75">
      <c r="A52" s="152">
        <v>33</v>
      </c>
      <c r="B52" s="153" t="s">
        <v>152</v>
      </c>
      <c r="C52" s="154" t="s">
        <v>153</v>
      </c>
      <c r="D52" s="155" t="s">
        <v>151</v>
      </c>
      <c r="E52" s="156">
        <v>1.15</v>
      </c>
      <c r="F52" s="156">
        <v>0</v>
      </c>
      <c r="G52" s="157">
        <f t="shared" si="18"/>
        <v>0</v>
      </c>
      <c r="O52" s="151">
        <v>2</v>
      </c>
      <c r="AA52" s="129">
        <v>1</v>
      </c>
      <c r="AB52" s="129">
        <v>7</v>
      </c>
      <c r="AC52" s="129">
        <v>7</v>
      </c>
      <c r="AZ52" s="129">
        <v>2</v>
      </c>
      <c r="BA52" s="129">
        <f t="shared" si="19"/>
        <v>0</v>
      </c>
      <c r="BB52" s="129">
        <f t="shared" si="20"/>
        <v>0</v>
      </c>
      <c r="BC52" s="129">
        <f t="shared" si="21"/>
        <v>0</v>
      </c>
      <c r="BD52" s="129">
        <f t="shared" si="22"/>
        <v>0</v>
      </c>
      <c r="BE52" s="129">
        <f t="shared" si="23"/>
        <v>0</v>
      </c>
      <c r="CZ52" s="129">
        <v>0.002487</v>
      </c>
    </row>
    <row r="53" spans="1:104" ht="12.75">
      <c r="A53" s="152">
        <v>34</v>
      </c>
      <c r="B53" s="153" t="s">
        <v>154</v>
      </c>
      <c r="C53" s="154" t="s">
        <v>155</v>
      </c>
      <c r="D53" s="155" t="s">
        <v>151</v>
      </c>
      <c r="E53" s="156">
        <v>8.2</v>
      </c>
      <c r="F53" s="156">
        <v>0</v>
      </c>
      <c r="G53" s="157">
        <f t="shared" si="18"/>
        <v>0</v>
      </c>
      <c r="O53" s="151">
        <v>2</v>
      </c>
      <c r="AA53" s="129">
        <v>1</v>
      </c>
      <c r="AB53" s="129">
        <v>7</v>
      </c>
      <c r="AC53" s="129">
        <v>7</v>
      </c>
      <c r="AZ53" s="129">
        <v>2</v>
      </c>
      <c r="BA53" s="129">
        <f t="shared" si="19"/>
        <v>0</v>
      </c>
      <c r="BB53" s="129">
        <f t="shared" si="20"/>
        <v>0</v>
      </c>
      <c r="BC53" s="129">
        <f t="shared" si="21"/>
        <v>0</v>
      </c>
      <c r="BD53" s="129">
        <f t="shared" si="22"/>
        <v>0</v>
      </c>
      <c r="BE53" s="129">
        <f t="shared" si="23"/>
        <v>0</v>
      </c>
      <c r="CZ53" s="129">
        <v>0.00223</v>
      </c>
    </row>
    <row r="54" spans="1:104" ht="12.75">
      <c r="A54" s="152">
        <v>35</v>
      </c>
      <c r="B54" s="153" t="s">
        <v>156</v>
      </c>
      <c r="C54" s="154" t="s">
        <v>157</v>
      </c>
      <c r="D54" s="155" t="s">
        <v>158</v>
      </c>
      <c r="E54" s="156">
        <v>1</v>
      </c>
      <c r="F54" s="156">
        <v>0</v>
      </c>
      <c r="G54" s="157">
        <f t="shared" si="18"/>
        <v>0</v>
      </c>
      <c r="O54" s="151">
        <v>2</v>
      </c>
      <c r="AA54" s="129">
        <v>1</v>
      </c>
      <c r="AB54" s="129">
        <v>7</v>
      </c>
      <c r="AC54" s="129">
        <v>7</v>
      </c>
      <c r="AZ54" s="129">
        <v>2</v>
      </c>
      <c r="BA54" s="129">
        <f t="shared" si="19"/>
        <v>0</v>
      </c>
      <c r="BB54" s="129">
        <f t="shared" si="20"/>
        <v>0</v>
      </c>
      <c r="BC54" s="129">
        <f t="shared" si="21"/>
        <v>0</v>
      </c>
      <c r="BD54" s="129">
        <f t="shared" si="22"/>
        <v>0</v>
      </c>
      <c r="BE54" s="129">
        <f t="shared" si="23"/>
        <v>0</v>
      </c>
      <c r="CZ54" s="129">
        <v>0.00471</v>
      </c>
    </row>
    <row r="55" spans="1:104" ht="12.75">
      <c r="A55" s="152">
        <v>36</v>
      </c>
      <c r="B55" s="153" t="s">
        <v>159</v>
      </c>
      <c r="C55" s="154" t="s">
        <v>160</v>
      </c>
      <c r="D55" s="155" t="s">
        <v>151</v>
      </c>
      <c r="E55" s="156">
        <v>4.5</v>
      </c>
      <c r="F55" s="156">
        <v>0</v>
      </c>
      <c r="G55" s="157">
        <f t="shared" si="18"/>
        <v>0</v>
      </c>
      <c r="O55" s="151">
        <v>2</v>
      </c>
      <c r="AA55" s="129">
        <v>1</v>
      </c>
      <c r="AB55" s="129">
        <v>7</v>
      </c>
      <c r="AC55" s="129">
        <v>7</v>
      </c>
      <c r="AZ55" s="129">
        <v>2</v>
      </c>
      <c r="BA55" s="129">
        <f t="shared" si="19"/>
        <v>0</v>
      </c>
      <c r="BB55" s="129">
        <f t="shared" si="20"/>
        <v>0</v>
      </c>
      <c r="BC55" s="129">
        <f t="shared" si="21"/>
        <v>0</v>
      </c>
      <c r="BD55" s="129">
        <f t="shared" si="22"/>
        <v>0</v>
      </c>
      <c r="BE55" s="129">
        <f t="shared" si="23"/>
        <v>0</v>
      </c>
      <c r="CZ55" s="129">
        <v>0.0016305</v>
      </c>
    </row>
    <row r="56" spans="1:104" ht="12.75">
      <c r="A56" s="152">
        <v>37</v>
      </c>
      <c r="B56" s="153" t="s">
        <v>161</v>
      </c>
      <c r="C56" s="154" t="s">
        <v>162</v>
      </c>
      <c r="D56" s="155" t="s">
        <v>151</v>
      </c>
      <c r="E56" s="156">
        <v>4.1</v>
      </c>
      <c r="F56" s="156">
        <v>0</v>
      </c>
      <c r="G56" s="157">
        <f t="shared" si="18"/>
        <v>0</v>
      </c>
      <c r="O56" s="151">
        <v>2</v>
      </c>
      <c r="AA56" s="129">
        <v>1</v>
      </c>
      <c r="AB56" s="129">
        <v>7</v>
      </c>
      <c r="AC56" s="129">
        <v>7</v>
      </c>
      <c r="AZ56" s="129">
        <v>2</v>
      </c>
      <c r="BA56" s="129">
        <f t="shared" si="19"/>
        <v>0</v>
      </c>
      <c r="BB56" s="129">
        <f t="shared" si="20"/>
        <v>0</v>
      </c>
      <c r="BC56" s="129">
        <f t="shared" si="21"/>
        <v>0</v>
      </c>
      <c r="BD56" s="129">
        <f t="shared" si="22"/>
        <v>0</v>
      </c>
      <c r="BE56" s="129">
        <f t="shared" si="23"/>
        <v>0</v>
      </c>
      <c r="CZ56" s="129">
        <v>0.0027985</v>
      </c>
    </row>
    <row r="57" spans="1:104" ht="12.75">
      <c r="A57" s="152">
        <v>38</v>
      </c>
      <c r="B57" s="153" t="s">
        <v>163</v>
      </c>
      <c r="C57" s="154" t="s">
        <v>164</v>
      </c>
      <c r="D57" s="155" t="s">
        <v>158</v>
      </c>
      <c r="E57" s="156">
        <v>7</v>
      </c>
      <c r="F57" s="156">
        <v>0</v>
      </c>
      <c r="G57" s="157">
        <f t="shared" si="18"/>
        <v>0</v>
      </c>
      <c r="O57" s="151">
        <v>2</v>
      </c>
      <c r="AA57" s="129">
        <v>1</v>
      </c>
      <c r="AB57" s="129">
        <v>7</v>
      </c>
      <c r="AC57" s="129">
        <v>7</v>
      </c>
      <c r="AZ57" s="129">
        <v>2</v>
      </c>
      <c r="BA57" s="129">
        <f t="shared" si="19"/>
        <v>0</v>
      </c>
      <c r="BB57" s="129">
        <f t="shared" si="20"/>
        <v>0</v>
      </c>
      <c r="BC57" s="129">
        <f t="shared" si="21"/>
        <v>0</v>
      </c>
      <c r="BD57" s="129">
        <f t="shared" si="22"/>
        <v>0</v>
      </c>
      <c r="BE57" s="129">
        <f t="shared" si="23"/>
        <v>0</v>
      </c>
      <c r="CZ57" s="129">
        <v>0.001</v>
      </c>
    </row>
    <row r="58" spans="1:104" ht="12.75">
      <c r="A58" s="152">
        <v>39</v>
      </c>
      <c r="B58" s="153" t="s">
        <v>165</v>
      </c>
      <c r="C58" s="154" t="s">
        <v>166</v>
      </c>
      <c r="D58" s="155" t="s">
        <v>158</v>
      </c>
      <c r="E58" s="156">
        <v>7</v>
      </c>
      <c r="F58" s="156">
        <v>0</v>
      </c>
      <c r="G58" s="157">
        <f t="shared" si="18"/>
        <v>0</v>
      </c>
      <c r="O58" s="151">
        <v>2</v>
      </c>
      <c r="AA58" s="129">
        <v>1</v>
      </c>
      <c r="AB58" s="129">
        <v>7</v>
      </c>
      <c r="AC58" s="129">
        <v>7</v>
      </c>
      <c r="AZ58" s="129">
        <v>2</v>
      </c>
      <c r="BA58" s="129">
        <f t="shared" si="19"/>
        <v>0</v>
      </c>
      <c r="BB58" s="129">
        <f t="shared" si="20"/>
        <v>0</v>
      </c>
      <c r="BC58" s="129">
        <f t="shared" si="21"/>
        <v>0</v>
      </c>
      <c r="BD58" s="129">
        <f t="shared" si="22"/>
        <v>0</v>
      </c>
      <c r="BE58" s="129">
        <f t="shared" si="23"/>
        <v>0</v>
      </c>
      <c r="CZ58" s="129">
        <v>0</v>
      </c>
    </row>
    <row r="59" spans="1:104" ht="12.75">
      <c r="A59" s="152">
        <v>40</v>
      </c>
      <c r="B59" s="153" t="s">
        <v>167</v>
      </c>
      <c r="C59" s="154" t="s">
        <v>168</v>
      </c>
      <c r="D59" s="155" t="s">
        <v>158</v>
      </c>
      <c r="E59" s="156">
        <v>1</v>
      </c>
      <c r="F59" s="156">
        <v>0</v>
      </c>
      <c r="G59" s="157">
        <f t="shared" si="18"/>
        <v>0</v>
      </c>
      <c r="O59" s="151">
        <v>2</v>
      </c>
      <c r="AA59" s="129">
        <v>1</v>
      </c>
      <c r="AB59" s="129">
        <v>7</v>
      </c>
      <c r="AC59" s="129">
        <v>7</v>
      </c>
      <c r="AZ59" s="129">
        <v>2</v>
      </c>
      <c r="BA59" s="129">
        <f t="shared" si="19"/>
        <v>0</v>
      </c>
      <c r="BB59" s="129">
        <f t="shared" si="20"/>
        <v>0</v>
      </c>
      <c r="BC59" s="129">
        <f t="shared" si="21"/>
        <v>0</v>
      </c>
      <c r="BD59" s="129">
        <f t="shared" si="22"/>
        <v>0</v>
      </c>
      <c r="BE59" s="129">
        <f t="shared" si="23"/>
        <v>0</v>
      </c>
      <c r="CZ59" s="129">
        <v>0.00051</v>
      </c>
    </row>
    <row r="60" spans="1:104" ht="12.75">
      <c r="A60" s="152">
        <v>41</v>
      </c>
      <c r="B60" s="153" t="s">
        <v>169</v>
      </c>
      <c r="C60" s="154" t="s">
        <v>170</v>
      </c>
      <c r="D60" s="155" t="s">
        <v>158</v>
      </c>
      <c r="E60" s="156">
        <v>1</v>
      </c>
      <c r="F60" s="156">
        <v>0</v>
      </c>
      <c r="G60" s="157">
        <f t="shared" si="18"/>
        <v>0</v>
      </c>
      <c r="O60" s="151">
        <v>2</v>
      </c>
      <c r="AA60" s="129">
        <v>1</v>
      </c>
      <c r="AB60" s="129">
        <v>7</v>
      </c>
      <c r="AC60" s="129">
        <v>7</v>
      </c>
      <c r="AZ60" s="129">
        <v>2</v>
      </c>
      <c r="BA60" s="129">
        <f t="shared" si="19"/>
        <v>0</v>
      </c>
      <c r="BB60" s="129">
        <f t="shared" si="20"/>
        <v>0</v>
      </c>
      <c r="BC60" s="129">
        <f t="shared" si="21"/>
        <v>0</v>
      </c>
      <c r="BD60" s="129">
        <f t="shared" si="22"/>
        <v>0</v>
      </c>
      <c r="BE60" s="129">
        <f t="shared" si="23"/>
        <v>0</v>
      </c>
      <c r="CZ60" s="129">
        <v>0</v>
      </c>
    </row>
    <row r="61" spans="1:104" ht="12.75">
      <c r="A61" s="152">
        <v>42</v>
      </c>
      <c r="B61" s="153" t="s">
        <v>171</v>
      </c>
      <c r="C61" s="154" t="s">
        <v>172</v>
      </c>
      <c r="D61" s="155" t="s">
        <v>173</v>
      </c>
      <c r="E61" s="156">
        <v>1</v>
      </c>
      <c r="F61" s="156">
        <v>0</v>
      </c>
      <c r="G61" s="157">
        <f t="shared" si="18"/>
        <v>0</v>
      </c>
      <c r="O61" s="151">
        <v>2</v>
      </c>
      <c r="AA61" s="129">
        <v>1</v>
      </c>
      <c r="AB61" s="129">
        <v>7</v>
      </c>
      <c r="AC61" s="129">
        <v>7</v>
      </c>
      <c r="AZ61" s="129">
        <v>2</v>
      </c>
      <c r="BA61" s="129">
        <f t="shared" si="19"/>
        <v>0</v>
      </c>
      <c r="BB61" s="129">
        <f t="shared" si="20"/>
        <v>0</v>
      </c>
      <c r="BC61" s="129">
        <f t="shared" si="21"/>
        <v>0</v>
      </c>
      <c r="BD61" s="129">
        <f t="shared" si="22"/>
        <v>0</v>
      </c>
      <c r="BE61" s="129">
        <f t="shared" si="23"/>
        <v>0</v>
      </c>
      <c r="CZ61" s="129">
        <v>0.02364</v>
      </c>
    </row>
    <row r="62" spans="1:104" ht="12.75">
      <c r="A62" s="152">
        <v>43</v>
      </c>
      <c r="B62" s="153" t="s">
        <v>174</v>
      </c>
      <c r="C62" s="154" t="s">
        <v>175</v>
      </c>
      <c r="D62" s="155" t="s">
        <v>158</v>
      </c>
      <c r="E62" s="156">
        <v>2</v>
      </c>
      <c r="F62" s="156">
        <v>0</v>
      </c>
      <c r="G62" s="157">
        <f t="shared" si="18"/>
        <v>0</v>
      </c>
      <c r="O62" s="151">
        <v>2</v>
      </c>
      <c r="AA62" s="129">
        <v>1</v>
      </c>
      <c r="AB62" s="129">
        <v>7</v>
      </c>
      <c r="AC62" s="129">
        <v>7</v>
      </c>
      <c r="AZ62" s="129">
        <v>2</v>
      </c>
      <c r="BA62" s="129">
        <f t="shared" si="19"/>
        <v>0</v>
      </c>
      <c r="BB62" s="129">
        <f t="shared" si="20"/>
        <v>0</v>
      </c>
      <c r="BC62" s="129">
        <f t="shared" si="21"/>
        <v>0</v>
      </c>
      <c r="BD62" s="129">
        <f t="shared" si="22"/>
        <v>0</v>
      </c>
      <c r="BE62" s="129">
        <f t="shared" si="23"/>
        <v>0</v>
      </c>
      <c r="CZ62" s="129">
        <v>0</v>
      </c>
    </row>
    <row r="63" spans="1:104" ht="12.75">
      <c r="A63" s="152">
        <v>44</v>
      </c>
      <c r="B63" s="153" t="s">
        <v>176</v>
      </c>
      <c r="C63" s="154" t="s">
        <v>177</v>
      </c>
      <c r="D63" s="155" t="s">
        <v>158</v>
      </c>
      <c r="E63" s="156">
        <v>2</v>
      </c>
      <c r="F63" s="156">
        <v>0</v>
      </c>
      <c r="G63" s="157">
        <f t="shared" si="18"/>
        <v>0</v>
      </c>
      <c r="O63" s="151">
        <v>2</v>
      </c>
      <c r="AA63" s="129">
        <v>1</v>
      </c>
      <c r="AB63" s="129">
        <v>7</v>
      </c>
      <c r="AC63" s="129">
        <v>7</v>
      </c>
      <c r="AZ63" s="129">
        <v>2</v>
      </c>
      <c r="BA63" s="129">
        <f t="shared" si="19"/>
        <v>0</v>
      </c>
      <c r="BB63" s="129">
        <f t="shared" si="20"/>
        <v>0</v>
      </c>
      <c r="BC63" s="129">
        <f t="shared" si="21"/>
        <v>0</v>
      </c>
      <c r="BD63" s="129">
        <f t="shared" si="22"/>
        <v>0</v>
      </c>
      <c r="BE63" s="129">
        <f t="shared" si="23"/>
        <v>0</v>
      </c>
      <c r="CZ63" s="129">
        <v>0.002</v>
      </c>
    </row>
    <row r="64" spans="1:104" ht="12.75">
      <c r="A64" s="152">
        <v>45</v>
      </c>
      <c r="B64" s="153" t="s">
        <v>178</v>
      </c>
      <c r="C64" s="154" t="s">
        <v>179</v>
      </c>
      <c r="D64" s="155" t="s">
        <v>158</v>
      </c>
      <c r="E64" s="156">
        <v>3</v>
      </c>
      <c r="F64" s="156">
        <v>0</v>
      </c>
      <c r="G64" s="157">
        <f t="shared" si="18"/>
        <v>0</v>
      </c>
      <c r="O64" s="151">
        <v>2</v>
      </c>
      <c r="AA64" s="129">
        <v>1</v>
      </c>
      <c r="AB64" s="129">
        <v>7</v>
      </c>
      <c r="AC64" s="129">
        <v>7</v>
      </c>
      <c r="AZ64" s="129">
        <v>2</v>
      </c>
      <c r="BA64" s="129">
        <f t="shared" si="19"/>
        <v>0</v>
      </c>
      <c r="BB64" s="129">
        <f t="shared" si="20"/>
        <v>0</v>
      </c>
      <c r="BC64" s="129">
        <f t="shared" si="21"/>
        <v>0</v>
      </c>
      <c r="BD64" s="129">
        <f t="shared" si="22"/>
        <v>0</v>
      </c>
      <c r="BE64" s="129">
        <f t="shared" si="23"/>
        <v>0</v>
      </c>
      <c r="CZ64" s="129">
        <v>0</v>
      </c>
    </row>
    <row r="65" spans="1:104" ht="12.75">
      <c r="A65" s="152">
        <v>46</v>
      </c>
      <c r="B65" s="153" t="s">
        <v>180</v>
      </c>
      <c r="C65" s="154" t="s">
        <v>181</v>
      </c>
      <c r="D65" s="155" t="s">
        <v>158</v>
      </c>
      <c r="E65" s="156">
        <v>1</v>
      </c>
      <c r="F65" s="156">
        <v>0</v>
      </c>
      <c r="G65" s="157">
        <f t="shared" si="18"/>
        <v>0</v>
      </c>
      <c r="O65" s="151">
        <v>2</v>
      </c>
      <c r="AA65" s="129">
        <v>3</v>
      </c>
      <c r="AB65" s="129">
        <v>7</v>
      </c>
      <c r="AC65" s="129">
        <v>55143070</v>
      </c>
      <c r="AZ65" s="129">
        <v>2</v>
      </c>
      <c r="BA65" s="129">
        <f t="shared" si="19"/>
        <v>0</v>
      </c>
      <c r="BB65" s="129">
        <f t="shared" si="20"/>
        <v>0</v>
      </c>
      <c r="BC65" s="129">
        <f t="shared" si="21"/>
        <v>0</v>
      </c>
      <c r="BD65" s="129">
        <f t="shared" si="22"/>
        <v>0</v>
      </c>
      <c r="BE65" s="129">
        <f t="shared" si="23"/>
        <v>0</v>
      </c>
      <c r="CZ65" s="129">
        <v>0.00119</v>
      </c>
    </row>
    <row r="66" spans="1:104" ht="12.75">
      <c r="A66" s="152">
        <v>47</v>
      </c>
      <c r="B66" s="153" t="s">
        <v>182</v>
      </c>
      <c r="C66" s="154" t="s">
        <v>183</v>
      </c>
      <c r="D66" s="155" t="s">
        <v>158</v>
      </c>
      <c r="E66" s="156">
        <v>1</v>
      </c>
      <c r="F66" s="156">
        <v>0</v>
      </c>
      <c r="G66" s="157">
        <f t="shared" si="18"/>
        <v>0</v>
      </c>
      <c r="O66" s="151">
        <v>2</v>
      </c>
      <c r="AA66" s="129">
        <v>3</v>
      </c>
      <c r="AB66" s="129">
        <v>7</v>
      </c>
      <c r="AC66" s="129">
        <v>64214252</v>
      </c>
      <c r="AZ66" s="129">
        <v>2</v>
      </c>
      <c r="BA66" s="129">
        <f t="shared" si="19"/>
        <v>0</v>
      </c>
      <c r="BB66" s="129">
        <f t="shared" si="20"/>
        <v>0</v>
      </c>
      <c r="BC66" s="129">
        <f t="shared" si="21"/>
        <v>0</v>
      </c>
      <c r="BD66" s="129">
        <f t="shared" si="22"/>
        <v>0</v>
      </c>
      <c r="BE66" s="129">
        <f t="shared" si="23"/>
        <v>0</v>
      </c>
      <c r="CZ66" s="129">
        <v>0.011</v>
      </c>
    </row>
    <row r="67" spans="1:104" ht="12.75">
      <c r="A67" s="152">
        <v>48</v>
      </c>
      <c r="B67" s="153" t="s">
        <v>184</v>
      </c>
      <c r="C67" s="154" t="s">
        <v>185</v>
      </c>
      <c r="D67" s="155" t="s">
        <v>158</v>
      </c>
      <c r="E67" s="156">
        <v>1</v>
      </c>
      <c r="F67" s="156">
        <v>0</v>
      </c>
      <c r="G67" s="157">
        <f t="shared" si="18"/>
        <v>0</v>
      </c>
      <c r="O67" s="151">
        <v>2</v>
      </c>
      <c r="AA67" s="129">
        <v>3</v>
      </c>
      <c r="AB67" s="129">
        <v>7</v>
      </c>
      <c r="AC67" s="129">
        <v>64230233</v>
      </c>
      <c r="AZ67" s="129">
        <v>2</v>
      </c>
      <c r="BA67" s="129">
        <f t="shared" si="19"/>
        <v>0</v>
      </c>
      <c r="BB67" s="129">
        <f t="shared" si="20"/>
        <v>0</v>
      </c>
      <c r="BC67" s="129">
        <f t="shared" si="21"/>
        <v>0</v>
      </c>
      <c r="BD67" s="129">
        <f t="shared" si="22"/>
        <v>0</v>
      </c>
      <c r="BE67" s="129">
        <f t="shared" si="23"/>
        <v>0</v>
      </c>
      <c r="CZ67" s="129">
        <v>0.014</v>
      </c>
    </row>
    <row r="68" spans="1:104" ht="12.75">
      <c r="A68" s="152">
        <v>49</v>
      </c>
      <c r="B68" s="153" t="s">
        <v>186</v>
      </c>
      <c r="C68" s="154" t="s">
        <v>187</v>
      </c>
      <c r="D68" s="155" t="s">
        <v>158</v>
      </c>
      <c r="E68" s="156">
        <v>1</v>
      </c>
      <c r="F68" s="156">
        <v>0</v>
      </c>
      <c r="G68" s="157">
        <f t="shared" si="18"/>
        <v>0</v>
      </c>
      <c r="O68" s="151">
        <v>2</v>
      </c>
      <c r="AA68" s="129">
        <v>3</v>
      </c>
      <c r="AB68" s="129">
        <v>7</v>
      </c>
      <c r="AC68" s="129">
        <v>64230236</v>
      </c>
      <c r="AZ68" s="129">
        <v>2</v>
      </c>
      <c r="BA68" s="129">
        <f t="shared" si="19"/>
        <v>0</v>
      </c>
      <c r="BB68" s="129">
        <f t="shared" si="20"/>
        <v>0</v>
      </c>
      <c r="BC68" s="129">
        <f t="shared" si="21"/>
        <v>0</v>
      </c>
      <c r="BD68" s="129">
        <f t="shared" si="22"/>
        <v>0</v>
      </c>
      <c r="BE68" s="129">
        <f t="shared" si="23"/>
        <v>0</v>
      </c>
      <c r="CZ68" s="129">
        <v>0.014</v>
      </c>
    </row>
    <row r="69" spans="1:104" ht="12.75">
      <c r="A69" s="152">
        <v>50</v>
      </c>
      <c r="B69" s="153" t="s">
        <v>145</v>
      </c>
      <c r="C69" s="154" t="s">
        <v>146</v>
      </c>
      <c r="D69" s="155" t="s">
        <v>90</v>
      </c>
      <c r="E69" s="156">
        <v>0.1284634</v>
      </c>
      <c r="F69" s="156">
        <v>0</v>
      </c>
      <c r="G69" s="157">
        <f t="shared" si="18"/>
        <v>0</v>
      </c>
      <c r="O69" s="151">
        <v>2</v>
      </c>
      <c r="AA69" s="129">
        <v>7</v>
      </c>
      <c r="AB69" s="129">
        <v>1001</v>
      </c>
      <c r="AC69" s="129">
        <v>5</v>
      </c>
      <c r="AZ69" s="129">
        <v>2</v>
      </c>
      <c r="BA69" s="129">
        <f t="shared" si="19"/>
        <v>0</v>
      </c>
      <c r="BB69" s="129">
        <f t="shared" si="20"/>
        <v>0</v>
      </c>
      <c r="BC69" s="129">
        <f t="shared" si="21"/>
        <v>0</v>
      </c>
      <c r="BD69" s="129">
        <f t="shared" si="22"/>
        <v>0</v>
      </c>
      <c r="BE69" s="129">
        <f t="shared" si="23"/>
        <v>0</v>
      </c>
      <c r="CZ69" s="129">
        <v>0</v>
      </c>
    </row>
    <row r="70" spans="1:57" ht="12.75">
      <c r="A70" s="158"/>
      <c r="B70" s="159" t="s">
        <v>66</v>
      </c>
      <c r="C70" s="160" t="str">
        <f>CONCATENATE(B50," ",C50)</f>
        <v>720 Zdravotechnická instalace</v>
      </c>
      <c r="D70" s="158"/>
      <c r="E70" s="161"/>
      <c r="F70" s="161"/>
      <c r="G70" s="162">
        <f>SUM(G50:G69)</f>
        <v>0</v>
      </c>
      <c r="O70" s="151">
        <v>4</v>
      </c>
      <c r="BA70" s="163">
        <f>SUM(BA50:BA69)</f>
        <v>0</v>
      </c>
      <c r="BB70" s="163">
        <f>SUM(BB50:BB69)</f>
        <v>0</v>
      </c>
      <c r="BC70" s="163">
        <f>SUM(BC50:BC69)</f>
        <v>0</v>
      </c>
      <c r="BD70" s="163">
        <f>SUM(BD50:BD69)</f>
        <v>0</v>
      </c>
      <c r="BE70" s="163">
        <f>SUM(BE50:BE69)</f>
        <v>0</v>
      </c>
    </row>
    <row r="71" spans="1:15" ht="12.75">
      <c r="A71" s="144" t="s">
        <v>65</v>
      </c>
      <c r="B71" s="145" t="s">
        <v>188</v>
      </c>
      <c r="C71" s="146" t="s">
        <v>189</v>
      </c>
      <c r="D71" s="147"/>
      <c r="E71" s="148"/>
      <c r="F71" s="148"/>
      <c r="G71" s="149"/>
      <c r="H71" s="150"/>
      <c r="I71" s="150"/>
      <c r="O71" s="151">
        <v>1</v>
      </c>
    </row>
    <row r="72" spans="1:104" ht="12.75">
      <c r="A72" s="152">
        <v>51</v>
      </c>
      <c r="B72" s="153" t="s">
        <v>190</v>
      </c>
      <c r="C72" s="154" t="s">
        <v>191</v>
      </c>
      <c r="D72" s="155" t="s">
        <v>77</v>
      </c>
      <c r="E72" s="156">
        <v>5.44</v>
      </c>
      <c r="F72" s="156">
        <v>0</v>
      </c>
      <c r="G72" s="157">
        <f>E72*F72</f>
        <v>0</v>
      </c>
      <c r="O72" s="151">
        <v>2</v>
      </c>
      <c r="AA72" s="129">
        <v>1</v>
      </c>
      <c r="AB72" s="129">
        <v>7</v>
      </c>
      <c r="AC72" s="129">
        <v>7</v>
      </c>
      <c r="AZ72" s="129">
        <v>2</v>
      </c>
      <c r="BA72" s="129">
        <f>IF(AZ72=1,G72,0)</f>
        <v>0</v>
      </c>
      <c r="BB72" s="129">
        <f>IF(AZ72=2,G72,0)</f>
        <v>0</v>
      </c>
      <c r="BC72" s="129">
        <f>IF(AZ72=3,G72,0)</f>
        <v>0</v>
      </c>
      <c r="BD72" s="129">
        <f>IF(AZ72=4,G72,0)</f>
        <v>0</v>
      </c>
      <c r="BE72" s="129">
        <f>IF(AZ72=5,G72,0)</f>
        <v>0</v>
      </c>
      <c r="CZ72" s="129">
        <v>0.0165</v>
      </c>
    </row>
    <row r="73" spans="1:104" ht="12.75">
      <c r="A73" s="152">
        <v>52</v>
      </c>
      <c r="B73" s="153" t="s">
        <v>192</v>
      </c>
      <c r="C73" s="154" t="s">
        <v>193</v>
      </c>
      <c r="D73" s="155" t="s">
        <v>77</v>
      </c>
      <c r="E73" s="156">
        <v>50.05</v>
      </c>
      <c r="F73" s="156">
        <v>0</v>
      </c>
      <c r="G73" s="157">
        <f>E73*F73</f>
        <v>0</v>
      </c>
      <c r="O73" s="151">
        <v>2</v>
      </c>
      <c r="AA73" s="129">
        <v>1</v>
      </c>
      <c r="AB73" s="129">
        <v>7</v>
      </c>
      <c r="AC73" s="129">
        <v>7</v>
      </c>
      <c r="AZ73" s="129">
        <v>2</v>
      </c>
      <c r="BA73" s="129">
        <f>IF(AZ73=1,G73,0)</f>
        <v>0</v>
      </c>
      <c r="BB73" s="129">
        <f>IF(AZ73=2,G73,0)</f>
        <v>0</v>
      </c>
      <c r="BC73" s="129">
        <f>IF(AZ73=3,G73,0)</f>
        <v>0</v>
      </c>
      <c r="BD73" s="129">
        <f>IF(AZ73=4,G73,0)</f>
        <v>0</v>
      </c>
      <c r="BE73" s="129">
        <f>IF(AZ73=5,G73,0)</f>
        <v>0</v>
      </c>
      <c r="CZ73" s="129">
        <v>0.00475</v>
      </c>
    </row>
    <row r="74" spans="1:104" ht="12.75">
      <c r="A74" s="152">
        <v>53</v>
      </c>
      <c r="B74" s="153" t="s">
        <v>194</v>
      </c>
      <c r="C74" s="154" t="s">
        <v>195</v>
      </c>
      <c r="D74" s="155" t="s">
        <v>77</v>
      </c>
      <c r="E74" s="156">
        <v>2.4</v>
      </c>
      <c r="F74" s="156">
        <v>0</v>
      </c>
      <c r="G74" s="157">
        <f>E74*F74</f>
        <v>0</v>
      </c>
      <c r="O74" s="151">
        <v>2</v>
      </c>
      <c r="AA74" s="129">
        <v>1</v>
      </c>
      <c r="AB74" s="129">
        <v>7</v>
      </c>
      <c r="AC74" s="129">
        <v>7</v>
      </c>
      <c r="AZ74" s="129">
        <v>2</v>
      </c>
      <c r="BA74" s="129">
        <f>IF(AZ74=1,G74,0)</f>
        <v>0</v>
      </c>
      <c r="BB74" s="129">
        <f>IF(AZ74=2,G74,0)</f>
        <v>0</v>
      </c>
      <c r="BC74" s="129">
        <f>IF(AZ74=3,G74,0)</f>
        <v>0</v>
      </c>
      <c r="BD74" s="129">
        <f>IF(AZ74=4,G74,0)</f>
        <v>0</v>
      </c>
      <c r="BE74" s="129">
        <f>IF(AZ74=5,G74,0)</f>
        <v>0</v>
      </c>
      <c r="CZ74" s="129">
        <v>0.0176</v>
      </c>
    </row>
    <row r="75" spans="1:104" ht="12.75">
      <c r="A75" s="152">
        <v>54</v>
      </c>
      <c r="B75" s="153" t="s">
        <v>145</v>
      </c>
      <c r="C75" s="154" t="s">
        <v>146</v>
      </c>
      <c r="D75" s="155" t="s">
        <v>90</v>
      </c>
      <c r="E75" s="156">
        <v>0.3697375</v>
      </c>
      <c r="F75" s="156">
        <v>0</v>
      </c>
      <c r="G75" s="157">
        <f>E75*F75</f>
        <v>0</v>
      </c>
      <c r="O75" s="151">
        <v>2</v>
      </c>
      <c r="AA75" s="129">
        <v>7</v>
      </c>
      <c r="AB75" s="129">
        <v>1001</v>
      </c>
      <c r="AC75" s="129">
        <v>5</v>
      </c>
      <c r="AZ75" s="129">
        <v>2</v>
      </c>
      <c r="BA75" s="129">
        <f>IF(AZ75=1,G75,0)</f>
        <v>0</v>
      </c>
      <c r="BB75" s="129">
        <f>IF(AZ75=2,G75,0)</f>
        <v>0</v>
      </c>
      <c r="BC75" s="129">
        <f>IF(AZ75=3,G75,0)</f>
        <v>0</v>
      </c>
      <c r="BD75" s="129">
        <f>IF(AZ75=4,G75,0)</f>
        <v>0</v>
      </c>
      <c r="BE75" s="129">
        <f>IF(AZ75=5,G75,0)</f>
        <v>0</v>
      </c>
      <c r="CZ75" s="129">
        <v>0</v>
      </c>
    </row>
    <row r="76" spans="1:57" ht="12.75">
      <c r="A76" s="158"/>
      <c r="B76" s="159" t="s">
        <v>66</v>
      </c>
      <c r="C76" s="160" t="str">
        <f>CONCATENATE(B71," ",C71)</f>
        <v>762 Konstrukce tesařské</v>
      </c>
      <c r="D76" s="158"/>
      <c r="E76" s="161"/>
      <c r="F76" s="161"/>
      <c r="G76" s="162">
        <f>SUM(G71:G75)</f>
        <v>0</v>
      </c>
      <c r="O76" s="151">
        <v>4</v>
      </c>
      <c r="BA76" s="163">
        <f>SUM(BA71:BA75)</f>
        <v>0</v>
      </c>
      <c r="BB76" s="163">
        <f>SUM(BB71:BB75)</f>
        <v>0</v>
      </c>
      <c r="BC76" s="163">
        <f>SUM(BC71:BC75)</f>
        <v>0</v>
      </c>
      <c r="BD76" s="163">
        <f>SUM(BD71:BD75)</f>
        <v>0</v>
      </c>
      <c r="BE76" s="163">
        <f>SUM(BE71:BE75)</f>
        <v>0</v>
      </c>
    </row>
    <row r="77" spans="1:15" ht="12.75">
      <c r="A77" s="144" t="s">
        <v>65</v>
      </c>
      <c r="B77" s="145" t="s">
        <v>196</v>
      </c>
      <c r="C77" s="146" t="s">
        <v>197</v>
      </c>
      <c r="D77" s="147"/>
      <c r="E77" s="148"/>
      <c r="F77" s="148"/>
      <c r="G77" s="149"/>
      <c r="H77" s="150"/>
      <c r="I77" s="150"/>
      <c r="O77" s="151">
        <v>1</v>
      </c>
    </row>
    <row r="78" spans="1:104" ht="12.75">
      <c r="A78" s="152">
        <v>55</v>
      </c>
      <c r="B78" s="153" t="s">
        <v>198</v>
      </c>
      <c r="C78" s="154" t="s">
        <v>199</v>
      </c>
      <c r="D78" s="155" t="s">
        <v>151</v>
      </c>
      <c r="E78" s="156">
        <v>13.6</v>
      </c>
      <c r="F78" s="156">
        <v>0</v>
      </c>
      <c r="G78" s="157">
        <f aca="true" t="shared" si="24" ref="G78:G83">E78*F78</f>
        <v>0</v>
      </c>
      <c r="O78" s="151">
        <v>2</v>
      </c>
      <c r="AA78" s="129">
        <v>1</v>
      </c>
      <c r="AB78" s="129">
        <v>7</v>
      </c>
      <c r="AC78" s="129">
        <v>7</v>
      </c>
      <c r="AZ78" s="129">
        <v>2</v>
      </c>
      <c r="BA78" s="129">
        <f aca="true" t="shared" si="25" ref="BA78:BA83">IF(AZ78=1,G78,0)</f>
        <v>0</v>
      </c>
      <c r="BB78" s="129">
        <f aca="true" t="shared" si="26" ref="BB78:BB83">IF(AZ78=2,G78,0)</f>
        <v>0</v>
      </c>
      <c r="BC78" s="129">
        <f aca="true" t="shared" si="27" ref="BC78:BC83">IF(AZ78=3,G78,0)</f>
        <v>0</v>
      </c>
      <c r="BD78" s="129">
        <f aca="true" t="shared" si="28" ref="BD78:BD83">IF(AZ78=4,G78,0)</f>
        <v>0</v>
      </c>
      <c r="BE78" s="129">
        <f aca="true" t="shared" si="29" ref="BE78:BE83">IF(AZ78=5,G78,0)</f>
        <v>0</v>
      </c>
      <c r="CZ78" s="129">
        <v>0.001947895</v>
      </c>
    </row>
    <row r="79" spans="1:104" ht="12.75">
      <c r="A79" s="152">
        <v>56</v>
      </c>
      <c r="B79" s="153" t="s">
        <v>200</v>
      </c>
      <c r="C79" s="154" t="s">
        <v>201</v>
      </c>
      <c r="D79" s="155" t="s">
        <v>151</v>
      </c>
      <c r="E79" s="156">
        <v>7.36</v>
      </c>
      <c r="F79" s="156">
        <v>0</v>
      </c>
      <c r="G79" s="157">
        <f t="shared" si="24"/>
        <v>0</v>
      </c>
      <c r="O79" s="151">
        <v>2</v>
      </c>
      <c r="AA79" s="129">
        <v>1</v>
      </c>
      <c r="AB79" s="129">
        <v>7</v>
      </c>
      <c r="AC79" s="129">
        <v>7</v>
      </c>
      <c r="AZ79" s="129">
        <v>2</v>
      </c>
      <c r="BA79" s="129">
        <f t="shared" si="25"/>
        <v>0</v>
      </c>
      <c r="BB79" s="129">
        <f t="shared" si="26"/>
        <v>0</v>
      </c>
      <c r="BC79" s="129">
        <f t="shared" si="27"/>
        <v>0</v>
      </c>
      <c r="BD79" s="129">
        <f t="shared" si="28"/>
        <v>0</v>
      </c>
      <c r="BE79" s="129">
        <f t="shared" si="29"/>
        <v>0</v>
      </c>
      <c r="CZ79" s="129">
        <v>0.00148291</v>
      </c>
    </row>
    <row r="80" spans="1:104" ht="12.75">
      <c r="A80" s="152">
        <v>57</v>
      </c>
      <c r="B80" s="153" t="s">
        <v>202</v>
      </c>
      <c r="C80" s="154" t="s">
        <v>203</v>
      </c>
      <c r="D80" s="155" t="s">
        <v>151</v>
      </c>
      <c r="E80" s="156">
        <v>7.36</v>
      </c>
      <c r="F80" s="156">
        <v>0</v>
      </c>
      <c r="G80" s="157">
        <f t="shared" si="24"/>
        <v>0</v>
      </c>
      <c r="O80" s="151">
        <v>2</v>
      </c>
      <c r="AA80" s="129">
        <v>1</v>
      </c>
      <c r="AB80" s="129">
        <v>7</v>
      </c>
      <c r="AC80" s="129">
        <v>7</v>
      </c>
      <c r="AZ80" s="129">
        <v>2</v>
      </c>
      <c r="BA80" s="129">
        <f t="shared" si="25"/>
        <v>0</v>
      </c>
      <c r="BB80" s="129">
        <f t="shared" si="26"/>
        <v>0</v>
      </c>
      <c r="BC80" s="129">
        <f t="shared" si="27"/>
        <v>0</v>
      </c>
      <c r="BD80" s="129">
        <f t="shared" si="28"/>
        <v>0</v>
      </c>
      <c r="BE80" s="129">
        <f t="shared" si="29"/>
        <v>0</v>
      </c>
      <c r="CZ80" s="129">
        <v>0</v>
      </c>
    </row>
    <row r="81" spans="1:104" ht="12.75">
      <c r="A81" s="152">
        <v>58</v>
      </c>
      <c r="B81" s="153" t="s">
        <v>204</v>
      </c>
      <c r="C81" s="154" t="s">
        <v>205</v>
      </c>
      <c r="D81" s="155" t="s">
        <v>151</v>
      </c>
      <c r="E81" s="156">
        <v>3.5</v>
      </c>
      <c r="F81" s="156">
        <v>0</v>
      </c>
      <c r="G81" s="157">
        <f t="shared" si="24"/>
        <v>0</v>
      </c>
      <c r="O81" s="151">
        <v>2</v>
      </c>
      <c r="AA81" s="129">
        <v>1</v>
      </c>
      <c r="AB81" s="129">
        <v>7</v>
      </c>
      <c r="AC81" s="129">
        <v>7</v>
      </c>
      <c r="AZ81" s="129">
        <v>2</v>
      </c>
      <c r="BA81" s="129">
        <f t="shared" si="25"/>
        <v>0</v>
      </c>
      <c r="BB81" s="129">
        <f t="shared" si="26"/>
        <v>0</v>
      </c>
      <c r="BC81" s="129">
        <f t="shared" si="27"/>
        <v>0</v>
      </c>
      <c r="BD81" s="129">
        <f t="shared" si="28"/>
        <v>0</v>
      </c>
      <c r="BE81" s="129">
        <f t="shared" si="29"/>
        <v>0</v>
      </c>
      <c r="CZ81" s="129">
        <v>0.00166941</v>
      </c>
    </row>
    <row r="82" spans="1:104" ht="12.75">
      <c r="A82" s="152">
        <v>59</v>
      </c>
      <c r="B82" s="153" t="s">
        <v>206</v>
      </c>
      <c r="C82" s="154" t="s">
        <v>207</v>
      </c>
      <c r="D82" s="155" t="s">
        <v>151</v>
      </c>
      <c r="E82" s="156">
        <v>12.25</v>
      </c>
      <c r="F82" s="156">
        <v>0</v>
      </c>
      <c r="G82" s="157">
        <f t="shared" si="24"/>
        <v>0</v>
      </c>
      <c r="O82" s="151">
        <v>2</v>
      </c>
      <c r="AA82" s="129">
        <v>1</v>
      </c>
      <c r="AB82" s="129">
        <v>7</v>
      </c>
      <c r="AC82" s="129">
        <v>7</v>
      </c>
      <c r="AZ82" s="129">
        <v>2</v>
      </c>
      <c r="BA82" s="129">
        <f t="shared" si="25"/>
        <v>0</v>
      </c>
      <c r="BB82" s="129">
        <f t="shared" si="26"/>
        <v>0</v>
      </c>
      <c r="BC82" s="129">
        <f t="shared" si="27"/>
        <v>0</v>
      </c>
      <c r="BD82" s="129">
        <f t="shared" si="28"/>
        <v>0</v>
      </c>
      <c r="BE82" s="129">
        <f t="shared" si="29"/>
        <v>0</v>
      </c>
      <c r="CZ82" s="129">
        <v>0.001553945</v>
      </c>
    </row>
    <row r="83" spans="1:104" ht="12.75">
      <c r="A83" s="152">
        <v>60</v>
      </c>
      <c r="B83" s="153" t="s">
        <v>145</v>
      </c>
      <c r="C83" s="154" t="s">
        <v>146</v>
      </c>
      <c r="D83" s="155" t="s">
        <v>90</v>
      </c>
      <c r="E83" s="156">
        <v>0.06228435085</v>
      </c>
      <c r="F83" s="156">
        <v>0</v>
      </c>
      <c r="G83" s="157">
        <f t="shared" si="24"/>
        <v>0</v>
      </c>
      <c r="O83" s="151">
        <v>2</v>
      </c>
      <c r="AA83" s="129">
        <v>7</v>
      </c>
      <c r="AB83" s="129">
        <v>1001</v>
      </c>
      <c r="AC83" s="129">
        <v>5</v>
      </c>
      <c r="AZ83" s="129">
        <v>2</v>
      </c>
      <c r="BA83" s="129">
        <f t="shared" si="25"/>
        <v>0</v>
      </c>
      <c r="BB83" s="129">
        <f t="shared" si="26"/>
        <v>0</v>
      </c>
      <c r="BC83" s="129">
        <f t="shared" si="27"/>
        <v>0</v>
      </c>
      <c r="BD83" s="129">
        <f t="shared" si="28"/>
        <v>0</v>
      </c>
      <c r="BE83" s="129">
        <f t="shared" si="29"/>
        <v>0</v>
      </c>
      <c r="CZ83" s="129">
        <v>0</v>
      </c>
    </row>
    <row r="84" spans="1:57" ht="12.75">
      <c r="A84" s="158"/>
      <c r="B84" s="159" t="s">
        <v>66</v>
      </c>
      <c r="C84" s="160" t="str">
        <f>CONCATENATE(B77," ",C77)</f>
        <v>764 Konstrukce klempířské</v>
      </c>
      <c r="D84" s="158"/>
      <c r="E84" s="161"/>
      <c r="F84" s="161"/>
      <c r="G84" s="162">
        <f>SUM(G77:G83)</f>
        <v>0</v>
      </c>
      <c r="O84" s="151">
        <v>4</v>
      </c>
      <c r="BA84" s="163">
        <f>SUM(BA77:BA83)</f>
        <v>0</v>
      </c>
      <c r="BB84" s="163">
        <f>SUM(BB77:BB83)</f>
        <v>0</v>
      </c>
      <c r="BC84" s="163">
        <f>SUM(BC77:BC83)</f>
        <v>0</v>
      </c>
      <c r="BD84" s="163">
        <f>SUM(BD77:BD83)</f>
        <v>0</v>
      </c>
      <c r="BE84" s="163">
        <f>SUM(BE77:BE83)</f>
        <v>0</v>
      </c>
    </row>
    <row r="85" spans="1:15" ht="12.75">
      <c r="A85" s="144" t="s">
        <v>65</v>
      </c>
      <c r="B85" s="145" t="s">
        <v>208</v>
      </c>
      <c r="C85" s="146" t="s">
        <v>209</v>
      </c>
      <c r="D85" s="147"/>
      <c r="E85" s="148"/>
      <c r="F85" s="148"/>
      <c r="G85" s="149"/>
      <c r="H85" s="150"/>
      <c r="I85" s="150"/>
      <c r="O85" s="151">
        <v>1</v>
      </c>
    </row>
    <row r="86" spans="1:104" ht="12.75">
      <c r="A86" s="152">
        <v>61</v>
      </c>
      <c r="B86" s="153" t="s">
        <v>210</v>
      </c>
      <c r="C86" s="154" t="s">
        <v>211</v>
      </c>
      <c r="D86" s="155" t="s">
        <v>77</v>
      </c>
      <c r="E86" s="156">
        <v>50.05</v>
      </c>
      <c r="F86" s="156">
        <v>0</v>
      </c>
      <c r="G86" s="157">
        <f aca="true" t="shared" si="30" ref="G86:G91">E86*F86</f>
        <v>0</v>
      </c>
      <c r="O86" s="151">
        <v>2</v>
      </c>
      <c r="AA86" s="129">
        <v>1</v>
      </c>
      <c r="AB86" s="129">
        <v>7</v>
      </c>
      <c r="AC86" s="129">
        <v>7</v>
      </c>
      <c r="AZ86" s="129">
        <v>2</v>
      </c>
      <c r="BA86" s="129">
        <f aca="true" t="shared" si="31" ref="BA86:BA91">IF(AZ86=1,G86,0)</f>
        <v>0</v>
      </c>
      <c r="BB86" s="129">
        <f aca="true" t="shared" si="32" ref="BB86:BB91">IF(AZ86=2,G86,0)</f>
        <v>0</v>
      </c>
      <c r="BC86" s="129">
        <f aca="true" t="shared" si="33" ref="BC86:BC91">IF(AZ86=3,G86,0)</f>
        <v>0</v>
      </c>
      <c r="BD86" s="129">
        <f aca="true" t="shared" si="34" ref="BD86:BD91">IF(AZ86=4,G86,0)</f>
        <v>0</v>
      </c>
      <c r="BE86" s="129">
        <f aca="true" t="shared" si="35" ref="BE86:BE91">IF(AZ86=5,G86,0)</f>
        <v>0</v>
      </c>
      <c r="CZ86" s="129">
        <v>0.078147</v>
      </c>
    </row>
    <row r="87" spans="1:104" ht="12.75">
      <c r="A87" s="152">
        <v>62</v>
      </c>
      <c r="B87" s="153" t="s">
        <v>212</v>
      </c>
      <c r="C87" s="154" t="s">
        <v>213</v>
      </c>
      <c r="D87" s="155" t="s">
        <v>151</v>
      </c>
      <c r="E87" s="156">
        <v>6.8</v>
      </c>
      <c r="F87" s="156">
        <v>0</v>
      </c>
      <c r="G87" s="157">
        <f t="shared" si="30"/>
        <v>0</v>
      </c>
      <c r="O87" s="151">
        <v>2</v>
      </c>
      <c r="AA87" s="129">
        <v>1</v>
      </c>
      <c r="AB87" s="129">
        <v>7</v>
      </c>
      <c r="AC87" s="129">
        <v>7</v>
      </c>
      <c r="AZ87" s="129">
        <v>2</v>
      </c>
      <c r="BA87" s="129">
        <f t="shared" si="31"/>
        <v>0</v>
      </c>
      <c r="BB87" s="129">
        <f t="shared" si="32"/>
        <v>0</v>
      </c>
      <c r="BC87" s="129">
        <f t="shared" si="33"/>
        <v>0</v>
      </c>
      <c r="BD87" s="129">
        <f t="shared" si="34"/>
        <v>0</v>
      </c>
      <c r="BE87" s="129">
        <f t="shared" si="35"/>
        <v>0</v>
      </c>
      <c r="CZ87" s="129">
        <v>0.010348</v>
      </c>
    </row>
    <row r="88" spans="1:104" ht="12.75">
      <c r="A88" s="152">
        <v>63</v>
      </c>
      <c r="B88" s="153" t="s">
        <v>214</v>
      </c>
      <c r="C88" s="154" t="s">
        <v>215</v>
      </c>
      <c r="D88" s="155" t="s">
        <v>151</v>
      </c>
      <c r="E88" s="156">
        <v>7.36</v>
      </c>
      <c r="F88" s="156">
        <v>0</v>
      </c>
      <c r="G88" s="157">
        <f t="shared" si="30"/>
        <v>0</v>
      </c>
      <c r="O88" s="151">
        <v>2</v>
      </c>
      <c r="AA88" s="129">
        <v>1</v>
      </c>
      <c r="AB88" s="129">
        <v>7</v>
      </c>
      <c r="AC88" s="129">
        <v>7</v>
      </c>
      <c r="AZ88" s="129">
        <v>2</v>
      </c>
      <c r="BA88" s="129">
        <f t="shared" si="31"/>
        <v>0</v>
      </c>
      <c r="BB88" s="129">
        <f t="shared" si="32"/>
        <v>0</v>
      </c>
      <c r="BC88" s="129">
        <f t="shared" si="33"/>
        <v>0</v>
      </c>
      <c r="BD88" s="129">
        <f t="shared" si="34"/>
        <v>0</v>
      </c>
      <c r="BE88" s="129">
        <f t="shared" si="35"/>
        <v>0</v>
      </c>
      <c r="CZ88" s="129">
        <v>0.014</v>
      </c>
    </row>
    <row r="89" spans="1:104" ht="12.75">
      <c r="A89" s="152">
        <v>64</v>
      </c>
      <c r="B89" s="153" t="s">
        <v>216</v>
      </c>
      <c r="C89" s="154" t="s">
        <v>217</v>
      </c>
      <c r="D89" s="155" t="s">
        <v>151</v>
      </c>
      <c r="E89" s="156">
        <v>13.6</v>
      </c>
      <c r="F89" s="156">
        <v>0</v>
      </c>
      <c r="G89" s="157">
        <f t="shared" si="30"/>
        <v>0</v>
      </c>
      <c r="O89" s="151">
        <v>2</v>
      </c>
      <c r="AA89" s="129">
        <v>1</v>
      </c>
      <c r="AB89" s="129">
        <v>7</v>
      </c>
      <c r="AC89" s="129">
        <v>7</v>
      </c>
      <c r="AZ89" s="129">
        <v>2</v>
      </c>
      <c r="BA89" s="129">
        <f t="shared" si="31"/>
        <v>0</v>
      </c>
      <c r="BB89" s="129">
        <f t="shared" si="32"/>
        <v>0</v>
      </c>
      <c r="BC89" s="129">
        <f t="shared" si="33"/>
        <v>0</v>
      </c>
      <c r="BD89" s="129">
        <f t="shared" si="34"/>
        <v>0</v>
      </c>
      <c r="BE89" s="129">
        <f t="shared" si="35"/>
        <v>0</v>
      </c>
      <c r="CZ89" s="129">
        <v>0.001575</v>
      </c>
    </row>
    <row r="90" spans="1:104" ht="12.75">
      <c r="A90" s="152">
        <v>65</v>
      </c>
      <c r="B90" s="153" t="s">
        <v>218</v>
      </c>
      <c r="C90" s="154" t="s">
        <v>219</v>
      </c>
      <c r="D90" s="155" t="s">
        <v>77</v>
      </c>
      <c r="E90" s="156">
        <v>50.05</v>
      </c>
      <c r="F90" s="156">
        <v>0</v>
      </c>
      <c r="G90" s="157">
        <f t="shared" si="30"/>
        <v>0</v>
      </c>
      <c r="O90" s="151">
        <v>2</v>
      </c>
      <c r="AA90" s="129">
        <v>1</v>
      </c>
      <c r="AB90" s="129">
        <v>7</v>
      </c>
      <c r="AC90" s="129">
        <v>7</v>
      </c>
      <c r="AZ90" s="129">
        <v>2</v>
      </c>
      <c r="BA90" s="129">
        <f t="shared" si="31"/>
        <v>0</v>
      </c>
      <c r="BB90" s="129">
        <f t="shared" si="32"/>
        <v>0</v>
      </c>
      <c r="BC90" s="129">
        <f t="shared" si="33"/>
        <v>0</v>
      </c>
      <c r="BD90" s="129">
        <f t="shared" si="34"/>
        <v>0</v>
      </c>
      <c r="BE90" s="129">
        <f t="shared" si="35"/>
        <v>0</v>
      </c>
      <c r="CZ90" s="129">
        <v>0.00115</v>
      </c>
    </row>
    <row r="91" spans="1:104" ht="12.75">
      <c r="A91" s="152">
        <v>66</v>
      </c>
      <c r="B91" s="153" t="s">
        <v>145</v>
      </c>
      <c r="C91" s="154" t="s">
        <v>146</v>
      </c>
      <c r="D91" s="155" t="s">
        <v>90</v>
      </c>
      <c r="E91" s="156">
        <v>4.16364125</v>
      </c>
      <c r="F91" s="156">
        <v>0</v>
      </c>
      <c r="G91" s="157">
        <f t="shared" si="30"/>
        <v>0</v>
      </c>
      <c r="O91" s="151">
        <v>2</v>
      </c>
      <c r="AA91" s="129">
        <v>7</v>
      </c>
      <c r="AB91" s="129">
        <v>1001</v>
      </c>
      <c r="AC91" s="129">
        <v>5</v>
      </c>
      <c r="AZ91" s="129">
        <v>2</v>
      </c>
      <c r="BA91" s="129">
        <f t="shared" si="31"/>
        <v>0</v>
      </c>
      <c r="BB91" s="129">
        <f t="shared" si="32"/>
        <v>0</v>
      </c>
      <c r="BC91" s="129">
        <f t="shared" si="33"/>
        <v>0</v>
      </c>
      <c r="BD91" s="129">
        <f t="shared" si="34"/>
        <v>0</v>
      </c>
      <c r="BE91" s="129">
        <f t="shared" si="35"/>
        <v>0</v>
      </c>
      <c r="CZ91" s="129">
        <v>0</v>
      </c>
    </row>
    <row r="92" spans="1:57" ht="12.75">
      <c r="A92" s="158"/>
      <c r="B92" s="159" t="s">
        <v>66</v>
      </c>
      <c r="C92" s="160" t="str">
        <f>CONCATENATE(B85," ",C85)</f>
        <v>765 Krytiny tvrdé</v>
      </c>
      <c r="D92" s="158"/>
      <c r="E92" s="161"/>
      <c r="F92" s="161"/>
      <c r="G92" s="162">
        <f>SUM(G85:G91)</f>
        <v>0</v>
      </c>
      <c r="O92" s="151">
        <v>4</v>
      </c>
      <c r="BA92" s="163">
        <f>SUM(BA85:BA91)</f>
        <v>0</v>
      </c>
      <c r="BB92" s="163">
        <f>SUM(BB85:BB91)</f>
        <v>0</v>
      </c>
      <c r="BC92" s="163">
        <f>SUM(BC85:BC91)</f>
        <v>0</v>
      </c>
      <c r="BD92" s="163">
        <f>SUM(BD85:BD91)</f>
        <v>0</v>
      </c>
      <c r="BE92" s="163">
        <f>SUM(BE85:BE91)</f>
        <v>0</v>
      </c>
    </row>
    <row r="93" spans="1:15" ht="12.75">
      <c r="A93" s="144" t="s">
        <v>65</v>
      </c>
      <c r="B93" s="145" t="s">
        <v>220</v>
      </c>
      <c r="C93" s="146" t="s">
        <v>221</v>
      </c>
      <c r="D93" s="147"/>
      <c r="E93" s="148"/>
      <c r="F93" s="148"/>
      <c r="G93" s="149"/>
      <c r="H93" s="150"/>
      <c r="I93" s="150"/>
      <c r="O93" s="151">
        <v>1</v>
      </c>
    </row>
    <row r="94" spans="1:104" ht="12.75">
      <c r="A94" s="152">
        <v>67</v>
      </c>
      <c r="B94" s="153" t="s">
        <v>222</v>
      </c>
      <c r="C94" s="154" t="s">
        <v>223</v>
      </c>
      <c r="D94" s="155" t="s">
        <v>77</v>
      </c>
      <c r="E94" s="156">
        <v>4.73</v>
      </c>
      <c r="F94" s="156">
        <v>0</v>
      </c>
      <c r="G94" s="157">
        <f aca="true" t="shared" si="36" ref="G94:G108">E94*F94</f>
        <v>0</v>
      </c>
      <c r="O94" s="151">
        <v>2</v>
      </c>
      <c r="AA94" s="129">
        <v>1</v>
      </c>
      <c r="AB94" s="129">
        <v>7</v>
      </c>
      <c r="AC94" s="129">
        <v>7</v>
      </c>
      <c r="AZ94" s="129">
        <v>2</v>
      </c>
      <c r="BA94" s="129">
        <f aca="true" t="shared" si="37" ref="BA94:BA108">IF(AZ94=1,G94,0)</f>
        <v>0</v>
      </c>
      <c r="BB94" s="129">
        <f aca="true" t="shared" si="38" ref="BB94:BB108">IF(AZ94=2,G94,0)</f>
        <v>0</v>
      </c>
      <c r="BC94" s="129">
        <f aca="true" t="shared" si="39" ref="BC94:BC108">IF(AZ94=3,G94,0)</f>
        <v>0</v>
      </c>
      <c r="BD94" s="129">
        <f aca="true" t="shared" si="40" ref="BD94:BD108">IF(AZ94=4,G94,0)</f>
        <v>0</v>
      </c>
      <c r="BE94" s="129">
        <f aca="true" t="shared" si="41" ref="BE94:BE108">IF(AZ94=5,G94,0)</f>
        <v>0</v>
      </c>
      <c r="CZ94" s="129">
        <v>0.0021</v>
      </c>
    </row>
    <row r="95" spans="1:104" ht="12.75">
      <c r="A95" s="152">
        <v>68</v>
      </c>
      <c r="B95" s="153" t="s">
        <v>224</v>
      </c>
      <c r="C95" s="154" t="s">
        <v>225</v>
      </c>
      <c r="D95" s="155" t="s">
        <v>77</v>
      </c>
      <c r="E95" s="156">
        <v>4.73</v>
      </c>
      <c r="F95" s="156">
        <v>0</v>
      </c>
      <c r="G95" s="157">
        <f t="shared" si="36"/>
        <v>0</v>
      </c>
      <c r="O95" s="151">
        <v>2</v>
      </c>
      <c r="AA95" s="129">
        <v>1</v>
      </c>
      <c r="AB95" s="129">
        <v>7</v>
      </c>
      <c r="AC95" s="129">
        <v>7</v>
      </c>
      <c r="AZ95" s="129">
        <v>2</v>
      </c>
      <c r="BA95" s="129">
        <f t="shared" si="37"/>
        <v>0</v>
      </c>
      <c r="BB95" s="129">
        <f t="shared" si="38"/>
        <v>0</v>
      </c>
      <c r="BC95" s="129">
        <f t="shared" si="39"/>
        <v>0</v>
      </c>
      <c r="BD95" s="129">
        <f t="shared" si="40"/>
        <v>0</v>
      </c>
      <c r="BE95" s="129">
        <f t="shared" si="41"/>
        <v>0</v>
      </c>
      <c r="CZ95" s="129">
        <v>0.015025</v>
      </c>
    </row>
    <row r="96" spans="1:104" ht="12.75">
      <c r="A96" s="152">
        <v>69</v>
      </c>
      <c r="B96" s="153" t="s">
        <v>226</v>
      </c>
      <c r="C96" s="154" t="s">
        <v>227</v>
      </c>
      <c r="D96" s="155" t="s">
        <v>151</v>
      </c>
      <c r="E96" s="156">
        <v>14.17</v>
      </c>
      <c r="F96" s="156">
        <v>0</v>
      </c>
      <c r="G96" s="157">
        <f t="shared" si="36"/>
        <v>0</v>
      </c>
      <c r="O96" s="151">
        <v>2</v>
      </c>
      <c r="AA96" s="129">
        <v>1</v>
      </c>
      <c r="AB96" s="129">
        <v>7</v>
      </c>
      <c r="AC96" s="129">
        <v>7</v>
      </c>
      <c r="AZ96" s="129">
        <v>2</v>
      </c>
      <c r="BA96" s="129">
        <f t="shared" si="37"/>
        <v>0</v>
      </c>
      <c r="BB96" s="129">
        <f t="shared" si="38"/>
        <v>0</v>
      </c>
      <c r="BC96" s="129">
        <f t="shared" si="39"/>
        <v>0</v>
      </c>
      <c r="BD96" s="129">
        <f t="shared" si="40"/>
        <v>0</v>
      </c>
      <c r="BE96" s="129">
        <f t="shared" si="41"/>
        <v>0</v>
      </c>
      <c r="CZ96" s="129">
        <v>0</v>
      </c>
    </row>
    <row r="97" spans="1:104" ht="12.75">
      <c r="A97" s="152">
        <v>70</v>
      </c>
      <c r="B97" s="153" t="s">
        <v>228</v>
      </c>
      <c r="C97" s="154" t="s">
        <v>229</v>
      </c>
      <c r="D97" s="155" t="s">
        <v>158</v>
      </c>
      <c r="E97" s="156">
        <v>5</v>
      </c>
      <c r="F97" s="156">
        <v>0</v>
      </c>
      <c r="G97" s="157">
        <f t="shared" si="36"/>
        <v>0</v>
      </c>
      <c r="O97" s="151">
        <v>2</v>
      </c>
      <c r="AA97" s="129">
        <v>1</v>
      </c>
      <c r="AB97" s="129">
        <v>7</v>
      </c>
      <c r="AC97" s="129">
        <v>7</v>
      </c>
      <c r="AZ97" s="129">
        <v>2</v>
      </c>
      <c r="BA97" s="129">
        <f t="shared" si="37"/>
        <v>0</v>
      </c>
      <c r="BB97" s="129">
        <f t="shared" si="38"/>
        <v>0</v>
      </c>
      <c r="BC97" s="129">
        <f t="shared" si="39"/>
        <v>0</v>
      </c>
      <c r="BD97" s="129">
        <f t="shared" si="40"/>
        <v>0</v>
      </c>
      <c r="BE97" s="129">
        <f t="shared" si="41"/>
        <v>0</v>
      </c>
      <c r="CZ97" s="129">
        <v>0</v>
      </c>
    </row>
    <row r="98" spans="1:104" ht="12.75">
      <c r="A98" s="152">
        <v>71</v>
      </c>
      <c r="B98" s="153" t="s">
        <v>230</v>
      </c>
      <c r="C98" s="154" t="s">
        <v>231</v>
      </c>
      <c r="D98" s="155" t="s">
        <v>158</v>
      </c>
      <c r="E98" s="156">
        <v>5</v>
      </c>
      <c r="F98" s="156">
        <v>0</v>
      </c>
      <c r="G98" s="157">
        <f t="shared" si="36"/>
        <v>0</v>
      </c>
      <c r="O98" s="151">
        <v>2</v>
      </c>
      <c r="AA98" s="129">
        <v>1</v>
      </c>
      <c r="AB98" s="129">
        <v>7</v>
      </c>
      <c r="AC98" s="129">
        <v>7</v>
      </c>
      <c r="AZ98" s="129">
        <v>2</v>
      </c>
      <c r="BA98" s="129">
        <f t="shared" si="37"/>
        <v>0</v>
      </c>
      <c r="BB98" s="129">
        <f t="shared" si="38"/>
        <v>0</v>
      </c>
      <c r="BC98" s="129">
        <f t="shared" si="39"/>
        <v>0</v>
      </c>
      <c r="BD98" s="129">
        <f t="shared" si="40"/>
        <v>0</v>
      </c>
      <c r="BE98" s="129">
        <f t="shared" si="41"/>
        <v>0</v>
      </c>
      <c r="CZ98" s="129">
        <v>0</v>
      </c>
    </row>
    <row r="99" spans="1:104" ht="12.75">
      <c r="A99" s="152">
        <v>72</v>
      </c>
      <c r="B99" s="153" t="s">
        <v>232</v>
      </c>
      <c r="C99" s="154" t="s">
        <v>233</v>
      </c>
      <c r="D99" s="155" t="s">
        <v>158</v>
      </c>
      <c r="E99" s="156">
        <v>5</v>
      </c>
      <c r="F99" s="156">
        <v>0</v>
      </c>
      <c r="G99" s="157">
        <f t="shared" si="36"/>
        <v>0</v>
      </c>
      <c r="O99" s="151">
        <v>2</v>
      </c>
      <c r="AA99" s="129">
        <v>1</v>
      </c>
      <c r="AB99" s="129">
        <v>7</v>
      </c>
      <c r="AC99" s="129">
        <v>7</v>
      </c>
      <c r="AZ99" s="129">
        <v>2</v>
      </c>
      <c r="BA99" s="129">
        <f t="shared" si="37"/>
        <v>0</v>
      </c>
      <c r="BB99" s="129">
        <f t="shared" si="38"/>
        <v>0</v>
      </c>
      <c r="BC99" s="129">
        <f t="shared" si="39"/>
        <v>0</v>
      </c>
      <c r="BD99" s="129">
        <f t="shared" si="40"/>
        <v>0</v>
      </c>
      <c r="BE99" s="129">
        <f t="shared" si="41"/>
        <v>0</v>
      </c>
      <c r="CZ99" s="129">
        <v>0.002</v>
      </c>
    </row>
    <row r="100" spans="1:104" ht="12.75">
      <c r="A100" s="152">
        <v>73</v>
      </c>
      <c r="B100" s="153" t="s">
        <v>234</v>
      </c>
      <c r="C100" s="154" t="s">
        <v>235</v>
      </c>
      <c r="D100" s="155" t="s">
        <v>151</v>
      </c>
      <c r="E100" s="156">
        <v>1.95</v>
      </c>
      <c r="F100" s="156">
        <v>0</v>
      </c>
      <c r="G100" s="157">
        <f t="shared" si="36"/>
        <v>0</v>
      </c>
      <c r="O100" s="151">
        <v>2</v>
      </c>
      <c r="AA100" s="129">
        <v>1</v>
      </c>
      <c r="AB100" s="129">
        <v>7</v>
      </c>
      <c r="AC100" s="129">
        <v>7</v>
      </c>
      <c r="AZ100" s="129">
        <v>2</v>
      </c>
      <c r="BA100" s="129">
        <f t="shared" si="37"/>
        <v>0</v>
      </c>
      <c r="BB100" s="129">
        <f t="shared" si="38"/>
        <v>0</v>
      </c>
      <c r="BC100" s="129">
        <f t="shared" si="39"/>
        <v>0</v>
      </c>
      <c r="BD100" s="129">
        <f t="shared" si="40"/>
        <v>0</v>
      </c>
      <c r="BE100" s="129">
        <f t="shared" si="41"/>
        <v>0</v>
      </c>
      <c r="CZ100" s="129">
        <v>0.01655</v>
      </c>
    </row>
    <row r="101" spans="1:104" ht="12.75">
      <c r="A101" s="152">
        <v>74</v>
      </c>
      <c r="B101" s="153" t="s">
        <v>236</v>
      </c>
      <c r="C101" s="154" t="s">
        <v>237</v>
      </c>
      <c r="D101" s="155" t="s">
        <v>158</v>
      </c>
      <c r="E101" s="156">
        <v>2</v>
      </c>
      <c r="F101" s="156">
        <v>0</v>
      </c>
      <c r="G101" s="157">
        <f t="shared" si="36"/>
        <v>0</v>
      </c>
      <c r="O101" s="151">
        <v>2</v>
      </c>
      <c r="AA101" s="129">
        <v>1</v>
      </c>
      <c r="AB101" s="129">
        <v>7</v>
      </c>
      <c r="AC101" s="129">
        <v>7</v>
      </c>
      <c r="AZ101" s="129">
        <v>2</v>
      </c>
      <c r="BA101" s="129">
        <f t="shared" si="37"/>
        <v>0</v>
      </c>
      <c r="BB101" s="129">
        <f t="shared" si="38"/>
        <v>0</v>
      </c>
      <c r="BC101" s="129">
        <f t="shared" si="39"/>
        <v>0</v>
      </c>
      <c r="BD101" s="129">
        <f t="shared" si="40"/>
        <v>0</v>
      </c>
      <c r="BE101" s="129">
        <f t="shared" si="41"/>
        <v>0</v>
      </c>
      <c r="CZ101" s="129">
        <v>0.00200308</v>
      </c>
    </row>
    <row r="102" spans="1:104" ht="12.75">
      <c r="A102" s="152">
        <v>75</v>
      </c>
      <c r="B102" s="153" t="s">
        <v>238</v>
      </c>
      <c r="C102" s="154" t="s">
        <v>239</v>
      </c>
      <c r="D102" s="155" t="s">
        <v>158</v>
      </c>
      <c r="E102" s="156">
        <v>4</v>
      </c>
      <c r="F102" s="156">
        <v>0</v>
      </c>
      <c r="G102" s="157">
        <f t="shared" si="36"/>
        <v>0</v>
      </c>
      <c r="O102" s="151">
        <v>2</v>
      </c>
      <c r="AA102" s="129">
        <v>3</v>
      </c>
      <c r="AB102" s="129">
        <v>7</v>
      </c>
      <c r="AC102" s="129">
        <v>61112130</v>
      </c>
      <c r="AZ102" s="129">
        <v>2</v>
      </c>
      <c r="BA102" s="129">
        <f t="shared" si="37"/>
        <v>0</v>
      </c>
      <c r="BB102" s="129">
        <f t="shared" si="38"/>
        <v>0</v>
      </c>
      <c r="BC102" s="129">
        <f t="shared" si="39"/>
        <v>0</v>
      </c>
      <c r="BD102" s="129">
        <f t="shared" si="40"/>
        <v>0</v>
      </c>
      <c r="BE102" s="129">
        <f t="shared" si="41"/>
        <v>0</v>
      </c>
      <c r="CZ102" s="129">
        <v>0.011</v>
      </c>
    </row>
    <row r="103" spans="1:104" ht="12.75">
      <c r="A103" s="152">
        <v>76</v>
      </c>
      <c r="B103" s="153" t="s">
        <v>240</v>
      </c>
      <c r="C103" s="154" t="s">
        <v>241</v>
      </c>
      <c r="D103" s="155" t="s">
        <v>158</v>
      </c>
      <c r="E103" s="156">
        <v>4</v>
      </c>
      <c r="F103" s="156">
        <v>0</v>
      </c>
      <c r="G103" s="157">
        <f t="shared" si="36"/>
        <v>0</v>
      </c>
      <c r="O103" s="151">
        <v>2</v>
      </c>
      <c r="AA103" s="129">
        <v>3</v>
      </c>
      <c r="AB103" s="129">
        <v>7</v>
      </c>
      <c r="AC103" s="129">
        <v>61114150</v>
      </c>
      <c r="AZ103" s="129">
        <v>2</v>
      </c>
      <c r="BA103" s="129">
        <f t="shared" si="37"/>
        <v>0</v>
      </c>
      <c r="BB103" s="129">
        <f t="shared" si="38"/>
        <v>0</v>
      </c>
      <c r="BC103" s="129">
        <f t="shared" si="39"/>
        <v>0</v>
      </c>
      <c r="BD103" s="129">
        <f t="shared" si="40"/>
        <v>0</v>
      </c>
      <c r="BE103" s="129">
        <f t="shared" si="41"/>
        <v>0</v>
      </c>
      <c r="CZ103" s="129">
        <v>0.01</v>
      </c>
    </row>
    <row r="104" spans="1:104" ht="12.75">
      <c r="A104" s="152">
        <v>77</v>
      </c>
      <c r="B104" s="153" t="s">
        <v>242</v>
      </c>
      <c r="C104" s="154" t="s">
        <v>243</v>
      </c>
      <c r="D104" s="155" t="s">
        <v>158</v>
      </c>
      <c r="E104" s="156">
        <v>5</v>
      </c>
      <c r="F104" s="156">
        <v>0</v>
      </c>
      <c r="G104" s="157">
        <f t="shared" si="36"/>
        <v>0</v>
      </c>
      <c r="O104" s="151">
        <v>2</v>
      </c>
      <c r="AA104" s="129">
        <v>3</v>
      </c>
      <c r="AB104" s="129">
        <v>7</v>
      </c>
      <c r="AC104" s="129">
        <v>61162730</v>
      </c>
      <c r="AZ104" s="129">
        <v>2</v>
      </c>
      <c r="BA104" s="129">
        <f t="shared" si="37"/>
        <v>0</v>
      </c>
      <c r="BB104" s="129">
        <f t="shared" si="38"/>
        <v>0</v>
      </c>
      <c r="BC104" s="129">
        <f t="shared" si="39"/>
        <v>0</v>
      </c>
      <c r="BD104" s="129">
        <f t="shared" si="40"/>
        <v>0</v>
      </c>
      <c r="BE104" s="129">
        <f t="shared" si="41"/>
        <v>0</v>
      </c>
      <c r="CZ104" s="129">
        <v>0.001</v>
      </c>
    </row>
    <row r="105" spans="1:104" ht="12.75">
      <c r="A105" s="152">
        <v>78</v>
      </c>
      <c r="B105" s="153" t="s">
        <v>244</v>
      </c>
      <c r="C105" s="154" t="s">
        <v>245</v>
      </c>
      <c r="D105" s="155" t="s">
        <v>246</v>
      </c>
      <c r="E105" s="156">
        <v>5</v>
      </c>
      <c r="F105" s="156">
        <v>0</v>
      </c>
      <c r="G105" s="157">
        <f t="shared" si="36"/>
        <v>0</v>
      </c>
      <c r="O105" s="151">
        <v>2</v>
      </c>
      <c r="AA105" s="129">
        <v>3</v>
      </c>
      <c r="AB105" s="129">
        <v>7</v>
      </c>
      <c r="AC105" s="129">
        <v>61162800</v>
      </c>
      <c r="AZ105" s="129">
        <v>2</v>
      </c>
      <c r="BA105" s="129">
        <f t="shared" si="37"/>
        <v>0</v>
      </c>
      <c r="BB105" s="129">
        <f t="shared" si="38"/>
        <v>0</v>
      </c>
      <c r="BC105" s="129">
        <f t="shared" si="39"/>
        <v>0</v>
      </c>
      <c r="BD105" s="129">
        <f t="shared" si="40"/>
        <v>0</v>
      </c>
      <c r="BE105" s="129">
        <f t="shared" si="41"/>
        <v>0</v>
      </c>
      <c r="CZ105" s="129">
        <v>0.001</v>
      </c>
    </row>
    <row r="106" spans="1:104" ht="12.75">
      <c r="A106" s="152">
        <v>79</v>
      </c>
      <c r="B106" s="153" t="s">
        <v>247</v>
      </c>
      <c r="C106" s="154" t="s">
        <v>248</v>
      </c>
      <c r="D106" s="155" t="s">
        <v>158</v>
      </c>
      <c r="E106" s="156">
        <v>1</v>
      </c>
      <c r="F106" s="156">
        <v>0</v>
      </c>
      <c r="G106" s="157">
        <f t="shared" si="36"/>
        <v>0</v>
      </c>
      <c r="O106" s="151">
        <v>2</v>
      </c>
      <c r="AA106" s="129">
        <v>3</v>
      </c>
      <c r="AB106" s="129">
        <v>7</v>
      </c>
      <c r="AC106" s="129">
        <v>61164012</v>
      </c>
      <c r="AZ106" s="129">
        <v>2</v>
      </c>
      <c r="BA106" s="129">
        <f t="shared" si="37"/>
        <v>0</v>
      </c>
      <c r="BB106" s="129">
        <f t="shared" si="38"/>
        <v>0</v>
      </c>
      <c r="BC106" s="129">
        <f t="shared" si="39"/>
        <v>0</v>
      </c>
      <c r="BD106" s="129">
        <f t="shared" si="40"/>
        <v>0</v>
      </c>
      <c r="BE106" s="129">
        <f t="shared" si="41"/>
        <v>0</v>
      </c>
      <c r="CZ106" s="129">
        <v>0.029</v>
      </c>
    </row>
    <row r="107" spans="1:104" ht="12.75">
      <c r="A107" s="152">
        <v>80</v>
      </c>
      <c r="B107" s="153" t="s">
        <v>249</v>
      </c>
      <c r="C107" s="154" t="s">
        <v>250</v>
      </c>
      <c r="D107" s="155" t="s">
        <v>158</v>
      </c>
      <c r="E107" s="156">
        <v>1</v>
      </c>
      <c r="F107" s="156">
        <v>0</v>
      </c>
      <c r="G107" s="157">
        <f t="shared" si="36"/>
        <v>0</v>
      </c>
      <c r="O107" s="151">
        <v>2</v>
      </c>
      <c r="AA107" s="129">
        <v>3</v>
      </c>
      <c r="AB107" s="129">
        <v>7</v>
      </c>
      <c r="AC107" s="129">
        <v>61164020</v>
      </c>
      <c r="AZ107" s="129">
        <v>2</v>
      </c>
      <c r="BA107" s="129">
        <f t="shared" si="37"/>
        <v>0</v>
      </c>
      <c r="BB107" s="129">
        <f t="shared" si="38"/>
        <v>0</v>
      </c>
      <c r="BC107" s="129">
        <f t="shared" si="39"/>
        <v>0</v>
      </c>
      <c r="BD107" s="129">
        <f t="shared" si="40"/>
        <v>0</v>
      </c>
      <c r="BE107" s="129">
        <f t="shared" si="41"/>
        <v>0</v>
      </c>
      <c r="CZ107" s="129">
        <v>0.03</v>
      </c>
    </row>
    <row r="108" spans="1:104" ht="12.75">
      <c r="A108" s="152">
        <v>81</v>
      </c>
      <c r="B108" s="153" t="s">
        <v>145</v>
      </c>
      <c r="C108" s="154" t="s">
        <v>146</v>
      </c>
      <c r="D108" s="155" t="s">
        <v>90</v>
      </c>
      <c r="E108" s="156">
        <v>0.28027991</v>
      </c>
      <c r="F108" s="156">
        <v>0</v>
      </c>
      <c r="G108" s="157">
        <f t="shared" si="36"/>
        <v>0</v>
      </c>
      <c r="O108" s="151">
        <v>2</v>
      </c>
      <c r="AA108" s="129">
        <v>7</v>
      </c>
      <c r="AB108" s="129">
        <v>1001</v>
      </c>
      <c r="AC108" s="129">
        <v>5</v>
      </c>
      <c r="AZ108" s="129">
        <v>2</v>
      </c>
      <c r="BA108" s="129">
        <f t="shared" si="37"/>
        <v>0</v>
      </c>
      <c r="BB108" s="129">
        <f t="shared" si="38"/>
        <v>0</v>
      </c>
      <c r="BC108" s="129">
        <f t="shared" si="39"/>
        <v>0</v>
      </c>
      <c r="BD108" s="129">
        <f t="shared" si="40"/>
        <v>0</v>
      </c>
      <c r="BE108" s="129">
        <f t="shared" si="41"/>
        <v>0</v>
      </c>
      <c r="CZ108" s="129">
        <v>0</v>
      </c>
    </row>
    <row r="109" spans="1:57" ht="12.75">
      <c r="A109" s="158"/>
      <c r="B109" s="159" t="s">
        <v>66</v>
      </c>
      <c r="C109" s="160" t="str">
        <f>CONCATENATE(B93," ",C93)</f>
        <v>766 Konstrukce truhlářské</v>
      </c>
      <c r="D109" s="158"/>
      <c r="E109" s="161"/>
      <c r="F109" s="161"/>
      <c r="G109" s="162">
        <f>SUM(G93:G108)</f>
        <v>0</v>
      </c>
      <c r="O109" s="151">
        <v>4</v>
      </c>
      <c r="BA109" s="163">
        <f>SUM(BA93:BA108)</f>
        <v>0</v>
      </c>
      <c r="BB109" s="163">
        <f>SUM(BB93:BB108)</f>
        <v>0</v>
      </c>
      <c r="BC109" s="163">
        <f>SUM(BC93:BC108)</f>
        <v>0</v>
      </c>
      <c r="BD109" s="163">
        <f>SUM(BD93:BD108)</f>
        <v>0</v>
      </c>
      <c r="BE109" s="163">
        <f>SUM(BE93:BE108)</f>
        <v>0</v>
      </c>
    </row>
    <row r="110" spans="1:15" ht="12.75">
      <c r="A110" s="144" t="s">
        <v>65</v>
      </c>
      <c r="B110" s="145" t="s">
        <v>251</v>
      </c>
      <c r="C110" s="146" t="s">
        <v>252</v>
      </c>
      <c r="D110" s="147"/>
      <c r="E110" s="148"/>
      <c r="F110" s="148"/>
      <c r="G110" s="149"/>
      <c r="H110" s="150"/>
      <c r="I110" s="150"/>
      <c r="O110" s="151">
        <v>1</v>
      </c>
    </row>
    <row r="111" spans="1:104" ht="12.75">
      <c r="A111" s="152">
        <v>82</v>
      </c>
      <c r="B111" s="153" t="s">
        <v>253</v>
      </c>
      <c r="C111" s="154" t="s">
        <v>254</v>
      </c>
      <c r="D111" s="155" t="s">
        <v>77</v>
      </c>
      <c r="E111" s="156">
        <v>21.91</v>
      </c>
      <c r="F111" s="156">
        <v>0</v>
      </c>
      <c r="G111" s="157">
        <f>E111*F111</f>
        <v>0</v>
      </c>
      <c r="O111" s="151">
        <v>2</v>
      </c>
      <c r="AA111" s="129">
        <v>1</v>
      </c>
      <c r="AB111" s="129">
        <v>7</v>
      </c>
      <c r="AC111" s="129">
        <v>7</v>
      </c>
      <c r="AZ111" s="129">
        <v>2</v>
      </c>
      <c r="BA111" s="129">
        <f>IF(AZ111=1,G111,0)</f>
        <v>0</v>
      </c>
      <c r="BB111" s="129">
        <f>IF(AZ111=2,G111,0)</f>
        <v>0</v>
      </c>
      <c r="BC111" s="129">
        <f>IF(AZ111=3,G111,0)</f>
        <v>0</v>
      </c>
      <c r="BD111" s="129">
        <f>IF(AZ111=4,G111,0)</f>
        <v>0</v>
      </c>
      <c r="BE111" s="129">
        <f>IF(AZ111=5,G111,0)</f>
        <v>0</v>
      </c>
      <c r="CZ111" s="129">
        <v>0.029691</v>
      </c>
    </row>
    <row r="112" spans="1:104" ht="12.75">
      <c r="A112" s="152">
        <v>83</v>
      </c>
      <c r="B112" s="153" t="s">
        <v>145</v>
      </c>
      <c r="C112" s="154" t="s">
        <v>146</v>
      </c>
      <c r="D112" s="155" t="s">
        <v>90</v>
      </c>
      <c r="E112" s="156">
        <v>0.65052981</v>
      </c>
      <c r="F112" s="156">
        <v>0</v>
      </c>
      <c r="G112" s="157">
        <f>E112*F112</f>
        <v>0</v>
      </c>
      <c r="O112" s="151">
        <v>2</v>
      </c>
      <c r="AA112" s="129">
        <v>7</v>
      </c>
      <c r="AB112" s="129">
        <v>1001</v>
      </c>
      <c r="AC112" s="129">
        <v>5</v>
      </c>
      <c r="AZ112" s="129">
        <v>2</v>
      </c>
      <c r="BA112" s="129">
        <f>IF(AZ112=1,G112,0)</f>
        <v>0</v>
      </c>
      <c r="BB112" s="129">
        <f>IF(AZ112=2,G112,0)</f>
        <v>0</v>
      </c>
      <c r="BC112" s="129">
        <f>IF(AZ112=3,G112,0)</f>
        <v>0</v>
      </c>
      <c r="BD112" s="129">
        <f>IF(AZ112=4,G112,0)</f>
        <v>0</v>
      </c>
      <c r="BE112" s="129">
        <f>IF(AZ112=5,G112,0)</f>
        <v>0</v>
      </c>
      <c r="CZ112" s="129">
        <v>0</v>
      </c>
    </row>
    <row r="113" spans="1:57" ht="12.75">
      <c r="A113" s="158"/>
      <c r="B113" s="159" t="s">
        <v>66</v>
      </c>
      <c r="C113" s="160" t="str">
        <f>CONCATENATE(B110," ",C110)</f>
        <v>768 sádrokartonové konstrukce</v>
      </c>
      <c r="D113" s="158"/>
      <c r="E113" s="161"/>
      <c r="F113" s="161"/>
      <c r="G113" s="162">
        <f>SUM(G110:G112)</f>
        <v>0</v>
      </c>
      <c r="O113" s="151">
        <v>4</v>
      </c>
      <c r="BA113" s="163">
        <f>SUM(BA110:BA112)</f>
        <v>0</v>
      </c>
      <c r="BB113" s="163">
        <f>SUM(BB110:BB112)</f>
        <v>0</v>
      </c>
      <c r="BC113" s="163">
        <f>SUM(BC110:BC112)</f>
        <v>0</v>
      </c>
      <c r="BD113" s="163">
        <f>SUM(BD110:BD112)</f>
        <v>0</v>
      </c>
      <c r="BE113" s="163">
        <f>SUM(BE110:BE112)</f>
        <v>0</v>
      </c>
    </row>
    <row r="114" spans="1:15" ht="12.75">
      <c r="A114" s="144" t="s">
        <v>65</v>
      </c>
      <c r="B114" s="145" t="s">
        <v>255</v>
      </c>
      <c r="C114" s="146" t="s">
        <v>256</v>
      </c>
      <c r="D114" s="147"/>
      <c r="E114" s="148"/>
      <c r="F114" s="148"/>
      <c r="G114" s="149"/>
      <c r="H114" s="150"/>
      <c r="I114" s="150"/>
      <c r="O114" s="151">
        <v>1</v>
      </c>
    </row>
    <row r="115" spans="1:104" ht="12.75">
      <c r="A115" s="152">
        <v>84</v>
      </c>
      <c r="B115" s="153" t="s">
        <v>257</v>
      </c>
      <c r="C115" s="154" t="s">
        <v>258</v>
      </c>
      <c r="D115" s="155" t="s">
        <v>151</v>
      </c>
      <c r="E115" s="156">
        <v>11.9</v>
      </c>
      <c r="F115" s="156">
        <v>0</v>
      </c>
      <c r="G115" s="157">
        <f aca="true" t="shared" si="42" ref="G115:G122">E115*F115</f>
        <v>0</v>
      </c>
      <c r="O115" s="151">
        <v>2</v>
      </c>
      <c r="AA115" s="129">
        <v>1</v>
      </c>
      <c r="AB115" s="129">
        <v>7</v>
      </c>
      <c r="AC115" s="129">
        <v>7</v>
      </c>
      <c r="AZ115" s="129">
        <v>2</v>
      </c>
      <c r="BA115" s="129">
        <f aca="true" t="shared" si="43" ref="BA115:BA122">IF(AZ115=1,G115,0)</f>
        <v>0</v>
      </c>
      <c r="BB115" s="129">
        <f aca="true" t="shared" si="44" ref="BB115:BB122">IF(AZ115=2,G115,0)</f>
        <v>0</v>
      </c>
      <c r="BC115" s="129">
        <f aca="true" t="shared" si="45" ref="BC115:BC122">IF(AZ115=3,G115,0)</f>
        <v>0</v>
      </c>
      <c r="BD115" s="129">
        <f aca="true" t="shared" si="46" ref="BD115:BD122">IF(AZ115=4,G115,0)</f>
        <v>0</v>
      </c>
      <c r="BE115" s="129">
        <f aca="true" t="shared" si="47" ref="BE115:BE122">IF(AZ115=5,G115,0)</f>
        <v>0</v>
      </c>
      <c r="CZ115" s="129">
        <v>0.0008</v>
      </c>
    </row>
    <row r="116" spans="1:104" ht="12.75">
      <c r="A116" s="152">
        <v>85</v>
      </c>
      <c r="B116" s="153" t="s">
        <v>259</v>
      </c>
      <c r="C116" s="154" t="s">
        <v>260</v>
      </c>
      <c r="D116" s="155" t="s">
        <v>77</v>
      </c>
      <c r="E116" s="156">
        <v>9.82</v>
      </c>
      <c r="F116" s="156">
        <v>0</v>
      </c>
      <c r="G116" s="157">
        <f t="shared" si="42"/>
        <v>0</v>
      </c>
      <c r="O116" s="151">
        <v>2</v>
      </c>
      <c r="AA116" s="129">
        <v>1</v>
      </c>
      <c r="AB116" s="129">
        <v>7</v>
      </c>
      <c r="AC116" s="129">
        <v>7</v>
      </c>
      <c r="AZ116" s="129">
        <v>2</v>
      </c>
      <c r="BA116" s="129">
        <f t="shared" si="43"/>
        <v>0</v>
      </c>
      <c r="BB116" s="129">
        <f t="shared" si="44"/>
        <v>0</v>
      </c>
      <c r="BC116" s="129">
        <f t="shared" si="45"/>
        <v>0</v>
      </c>
      <c r="BD116" s="129">
        <f t="shared" si="46"/>
        <v>0</v>
      </c>
      <c r="BE116" s="129">
        <f t="shared" si="47"/>
        <v>0</v>
      </c>
      <c r="CZ116" s="129">
        <v>0.0057</v>
      </c>
    </row>
    <row r="117" spans="1:104" ht="12.75">
      <c r="A117" s="152">
        <v>86</v>
      </c>
      <c r="B117" s="153" t="s">
        <v>261</v>
      </c>
      <c r="C117" s="154" t="s">
        <v>262</v>
      </c>
      <c r="D117" s="155" t="s">
        <v>77</v>
      </c>
      <c r="E117" s="156">
        <v>9.82</v>
      </c>
      <c r="F117" s="156">
        <v>0</v>
      </c>
      <c r="G117" s="157">
        <f t="shared" si="42"/>
        <v>0</v>
      </c>
      <c r="O117" s="151">
        <v>2</v>
      </c>
      <c r="AA117" s="129">
        <v>1</v>
      </c>
      <c r="AB117" s="129">
        <v>7</v>
      </c>
      <c r="AC117" s="129">
        <v>7</v>
      </c>
      <c r="AZ117" s="129">
        <v>2</v>
      </c>
      <c r="BA117" s="129">
        <f t="shared" si="43"/>
        <v>0</v>
      </c>
      <c r="BB117" s="129">
        <f t="shared" si="44"/>
        <v>0</v>
      </c>
      <c r="BC117" s="129">
        <f t="shared" si="45"/>
        <v>0</v>
      </c>
      <c r="BD117" s="129">
        <f t="shared" si="46"/>
        <v>0</v>
      </c>
      <c r="BE117" s="129">
        <f t="shared" si="47"/>
        <v>0</v>
      </c>
      <c r="CZ117" s="129">
        <v>0.0015</v>
      </c>
    </row>
    <row r="118" spans="1:104" ht="12.75">
      <c r="A118" s="152">
        <v>87</v>
      </c>
      <c r="B118" s="153" t="s">
        <v>263</v>
      </c>
      <c r="C118" s="154" t="s">
        <v>264</v>
      </c>
      <c r="D118" s="155" t="s">
        <v>151</v>
      </c>
      <c r="E118" s="156">
        <v>2.7</v>
      </c>
      <c r="F118" s="156">
        <v>0</v>
      </c>
      <c r="G118" s="157">
        <f t="shared" si="42"/>
        <v>0</v>
      </c>
      <c r="O118" s="151">
        <v>2</v>
      </c>
      <c r="AA118" s="129">
        <v>1</v>
      </c>
      <c r="AB118" s="129">
        <v>7</v>
      </c>
      <c r="AC118" s="129">
        <v>7</v>
      </c>
      <c r="AZ118" s="129">
        <v>2</v>
      </c>
      <c r="BA118" s="129">
        <f t="shared" si="43"/>
        <v>0</v>
      </c>
      <c r="BB118" s="129">
        <f t="shared" si="44"/>
        <v>0</v>
      </c>
      <c r="BC118" s="129">
        <f t="shared" si="45"/>
        <v>0</v>
      </c>
      <c r="BD118" s="129">
        <f t="shared" si="46"/>
        <v>0</v>
      </c>
      <c r="BE118" s="129">
        <f t="shared" si="47"/>
        <v>0</v>
      </c>
      <c r="CZ118" s="129">
        <v>0</v>
      </c>
    </row>
    <row r="119" spans="1:104" ht="12.75">
      <c r="A119" s="152">
        <v>88</v>
      </c>
      <c r="B119" s="153" t="s">
        <v>265</v>
      </c>
      <c r="C119" s="154" t="s">
        <v>266</v>
      </c>
      <c r="D119" s="155" t="s">
        <v>151</v>
      </c>
      <c r="E119" s="156">
        <v>3</v>
      </c>
      <c r="F119" s="156">
        <v>0</v>
      </c>
      <c r="G119" s="157">
        <f t="shared" si="42"/>
        <v>0</v>
      </c>
      <c r="O119" s="151">
        <v>2</v>
      </c>
      <c r="AA119" s="129">
        <v>3</v>
      </c>
      <c r="AB119" s="129">
        <v>7</v>
      </c>
      <c r="AC119" s="129">
        <v>28341011</v>
      </c>
      <c r="AZ119" s="129">
        <v>2</v>
      </c>
      <c r="BA119" s="129">
        <f t="shared" si="43"/>
        <v>0</v>
      </c>
      <c r="BB119" s="129">
        <f t="shared" si="44"/>
        <v>0</v>
      </c>
      <c r="BC119" s="129">
        <f t="shared" si="45"/>
        <v>0</v>
      </c>
      <c r="BD119" s="129">
        <f t="shared" si="46"/>
        <v>0</v>
      </c>
      <c r="BE119" s="129">
        <f t="shared" si="47"/>
        <v>0</v>
      </c>
      <c r="CZ119" s="129">
        <v>0.00049</v>
      </c>
    </row>
    <row r="120" spans="1:104" ht="12.75">
      <c r="A120" s="152">
        <v>89</v>
      </c>
      <c r="B120" s="153" t="s">
        <v>267</v>
      </c>
      <c r="C120" s="154" t="s">
        <v>268</v>
      </c>
      <c r="D120" s="155" t="s">
        <v>77</v>
      </c>
      <c r="E120" s="156">
        <v>10.802</v>
      </c>
      <c r="F120" s="156">
        <v>0</v>
      </c>
      <c r="G120" s="157">
        <f t="shared" si="42"/>
        <v>0</v>
      </c>
      <c r="O120" s="151">
        <v>2</v>
      </c>
      <c r="AA120" s="129">
        <v>3</v>
      </c>
      <c r="AB120" s="129">
        <v>7</v>
      </c>
      <c r="AC120" s="129">
        <v>59763782</v>
      </c>
      <c r="AZ120" s="129">
        <v>2</v>
      </c>
      <c r="BA120" s="129">
        <f t="shared" si="43"/>
        <v>0</v>
      </c>
      <c r="BB120" s="129">
        <f t="shared" si="44"/>
        <v>0</v>
      </c>
      <c r="BC120" s="129">
        <f t="shared" si="45"/>
        <v>0</v>
      </c>
      <c r="BD120" s="129">
        <f t="shared" si="46"/>
        <v>0</v>
      </c>
      <c r="BE120" s="129">
        <f t="shared" si="47"/>
        <v>0</v>
      </c>
      <c r="CZ120" s="129">
        <v>0.025</v>
      </c>
    </row>
    <row r="121" spans="1:104" ht="12.75">
      <c r="A121" s="152">
        <v>90</v>
      </c>
      <c r="B121" s="153" t="s">
        <v>269</v>
      </c>
      <c r="C121" s="154" t="s">
        <v>270</v>
      </c>
      <c r="D121" s="155" t="s">
        <v>158</v>
      </c>
      <c r="E121" s="156">
        <v>43</v>
      </c>
      <c r="F121" s="156">
        <v>0</v>
      </c>
      <c r="G121" s="157">
        <f t="shared" si="42"/>
        <v>0</v>
      </c>
      <c r="O121" s="151">
        <v>2</v>
      </c>
      <c r="AA121" s="129">
        <v>3</v>
      </c>
      <c r="AB121" s="129">
        <v>7</v>
      </c>
      <c r="AC121" s="129" t="s">
        <v>269</v>
      </c>
      <c r="AZ121" s="129">
        <v>2</v>
      </c>
      <c r="BA121" s="129">
        <f t="shared" si="43"/>
        <v>0</v>
      </c>
      <c r="BB121" s="129">
        <f t="shared" si="44"/>
        <v>0</v>
      </c>
      <c r="BC121" s="129">
        <f t="shared" si="45"/>
        <v>0</v>
      </c>
      <c r="BD121" s="129">
        <f t="shared" si="46"/>
        <v>0</v>
      </c>
      <c r="BE121" s="129">
        <f t="shared" si="47"/>
        <v>0</v>
      </c>
      <c r="CZ121" s="129">
        <v>0.0006</v>
      </c>
    </row>
    <row r="122" spans="1:104" ht="12.75">
      <c r="A122" s="152">
        <v>91</v>
      </c>
      <c r="B122" s="153" t="s">
        <v>145</v>
      </c>
      <c r="C122" s="154" t="s">
        <v>146</v>
      </c>
      <c r="D122" s="155" t="s">
        <v>90</v>
      </c>
      <c r="E122" s="156">
        <v>0.377544</v>
      </c>
      <c r="F122" s="156">
        <v>0</v>
      </c>
      <c r="G122" s="157">
        <f t="shared" si="42"/>
        <v>0</v>
      </c>
      <c r="O122" s="151">
        <v>2</v>
      </c>
      <c r="AA122" s="129">
        <v>7</v>
      </c>
      <c r="AB122" s="129">
        <v>1001</v>
      </c>
      <c r="AC122" s="129">
        <v>5</v>
      </c>
      <c r="AZ122" s="129">
        <v>2</v>
      </c>
      <c r="BA122" s="129">
        <f t="shared" si="43"/>
        <v>0</v>
      </c>
      <c r="BB122" s="129">
        <f t="shared" si="44"/>
        <v>0</v>
      </c>
      <c r="BC122" s="129">
        <f t="shared" si="45"/>
        <v>0</v>
      </c>
      <c r="BD122" s="129">
        <f t="shared" si="46"/>
        <v>0</v>
      </c>
      <c r="BE122" s="129">
        <f t="shared" si="47"/>
        <v>0</v>
      </c>
      <c r="CZ122" s="129">
        <v>0</v>
      </c>
    </row>
    <row r="123" spans="1:57" ht="12.75">
      <c r="A123" s="158"/>
      <c r="B123" s="159" t="s">
        <v>66</v>
      </c>
      <c r="C123" s="160" t="str">
        <f>CONCATENATE(B114," ",C114)</f>
        <v>771 Podlahy z dlaždic</v>
      </c>
      <c r="D123" s="158"/>
      <c r="E123" s="161"/>
      <c r="F123" s="161"/>
      <c r="G123" s="162">
        <f>SUM(G114:G122)</f>
        <v>0</v>
      </c>
      <c r="O123" s="151">
        <v>4</v>
      </c>
      <c r="BA123" s="163">
        <f>SUM(BA114:BA122)</f>
        <v>0</v>
      </c>
      <c r="BB123" s="163">
        <f>SUM(BB114:BB122)</f>
        <v>0</v>
      </c>
      <c r="BC123" s="163">
        <f>SUM(BC114:BC122)</f>
        <v>0</v>
      </c>
      <c r="BD123" s="163">
        <f>SUM(BD114:BD122)</f>
        <v>0</v>
      </c>
      <c r="BE123" s="163">
        <f>SUM(BE114:BE122)</f>
        <v>0</v>
      </c>
    </row>
    <row r="124" spans="1:15" ht="12.75">
      <c r="A124" s="144" t="s">
        <v>65</v>
      </c>
      <c r="B124" s="145" t="s">
        <v>271</v>
      </c>
      <c r="C124" s="146" t="s">
        <v>272</v>
      </c>
      <c r="D124" s="147"/>
      <c r="E124" s="148"/>
      <c r="F124" s="148"/>
      <c r="G124" s="149"/>
      <c r="H124" s="150"/>
      <c r="I124" s="150"/>
      <c r="O124" s="151">
        <v>1</v>
      </c>
    </row>
    <row r="125" spans="1:104" ht="12.75">
      <c r="A125" s="152">
        <v>92</v>
      </c>
      <c r="B125" s="153" t="s">
        <v>273</v>
      </c>
      <c r="C125" s="154" t="s">
        <v>274</v>
      </c>
      <c r="D125" s="155" t="s">
        <v>77</v>
      </c>
      <c r="E125" s="156">
        <v>11.9</v>
      </c>
      <c r="F125" s="156">
        <v>0</v>
      </c>
      <c r="G125" s="157">
        <f>E125*F125</f>
        <v>0</v>
      </c>
      <c r="O125" s="151">
        <v>2</v>
      </c>
      <c r="AA125" s="129">
        <v>1</v>
      </c>
      <c r="AB125" s="129">
        <v>7</v>
      </c>
      <c r="AC125" s="129">
        <v>7</v>
      </c>
      <c r="AZ125" s="129">
        <v>2</v>
      </c>
      <c r="BA125" s="129">
        <f>IF(AZ125=1,G125,0)</f>
        <v>0</v>
      </c>
      <c r="BB125" s="129">
        <f>IF(AZ125=2,G125,0)</f>
        <v>0</v>
      </c>
      <c r="BC125" s="129">
        <f>IF(AZ125=3,G125,0)</f>
        <v>0</v>
      </c>
      <c r="BD125" s="129">
        <f>IF(AZ125=4,G125,0)</f>
        <v>0</v>
      </c>
      <c r="BE125" s="129">
        <f>IF(AZ125=5,G125,0)</f>
        <v>0</v>
      </c>
      <c r="CZ125" s="129">
        <v>0</v>
      </c>
    </row>
    <row r="126" spans="1:104" ht="12.75">
      <c r="A126" s="152">
        <v>93</v>
      </c>
      <c r="B126" s="153" t="s">
        <v>275</v>
      </c>
      <c r="C126" s="154" t="s">
        <v>276</v>
      </c>
      <c r="D126" s="155" t="s">
        <v>77</v>
      </c>
      <c r="E126" s="156">
        <v>9.8</v>
      </c>
      <c r="F126" s="156">
        <v>0</v>
      </c>
      <c r="G126" s="157">
        <f>E126*F126</f>
        <v>0</v>
      </c>
      <c r="O126" s="151">
        <v>2</v>
      </c>
      <c r="AA126" s="129">
        <v>3</v>
      </c>
      <c r="AB126" s="129">
        <v>7</v>
      </c>
      <c r="AC126" s="129">
        <v>28410230</v>
      </c>
      <c r="AZ126" s="129">
        <v>2</v>
      </c>
      <c r="BA126" s="129">
        <f>IF(AZ126=1,G126,0)</f>
        <v>0</v>
      </c>
      <c r="BB126" s="129">
        <f>IF(AZ126=2,G126,0)</f>
        <v>0</v>
      </c>
      <c r="BC126" s="129">
        <f>IF(AZ126=3,G126,0)</f>
        <v>0</v>
      </c>
      <c r="BD126" s="129">
        <f>IF(AZ126=4,G126,0)</f>
        <v>0</v>
      </c>
      <c r="BE126" s="129">
        <f>IF(AZ126=5,G126,0)</f>
        <v>0</v>
      </c>
      <c r="CZ126" s="129">
        <v>0.0039</v>
      </c>
    </row>
    <row r="127" spans="1:104" ht="12.75">
      <c r="A127" s="152">
        <v>94</v>
      </c>
      <c r="B127" s="153" t="s">
        <v>277</v>
      </c>
      <c r="C127" s="154" t="s">
        <v>278</v>
      </c>
      <c r="D127" s="155" t="s">
        <v>77</v>
      </c>
      <c r="E127" s="156">
        <v>13.328</v>
      </c>
      <c r="F127" s="156">
        <v>0</v>
      </c>
      <c r="G127" s="157">
        <f>E127*F127</f>
        <v>0</v>
      </c>
      <c r="O127" s="151">
        <v>2</v>
      </c>
      <c r="AA127" s="129">
        <v>3</v>
      </c>
      <c r="AB127" s="129">
        <v>7</v>
      </c>
      <c r="AC127" s="129">
        <v>28411317</v>
      </c>
      <c r="AZ127" s="129">
        <v>2</v>
      </c>
      <c r="BA127" s="129">
        <f>IF(AZ127=1,G127,0)</f>
        <v>0</v>
      </c>
      <c r="BB127" s="129">
        <f>IF(AZ127=2,G127,0)</f>
        <v>0</v>
      </c>
      <c r="BC127" s="129">
        <f>IF(AZ127=3,G127,0)</f>
        <v>0</v>
      </c>
      <c r="BD127" s="129">
        <f>IF(AZ127=4,G127,0)</f>
        <v>0</v>
      </c>
      <c r="BE127" s="129">
        <f>IF(AZ127=5,G127,0)</f>
        <v>0</v>
      </c>
      <c r="CZ127" s="129">
        <v>0.0035</v>
      </c>
    </row>
    <row r="128" spans="1:104" ht="12.75">
      <c r="A128" s="152">
        <v>95</v>
      </c>
      <c r="B128" s="153" t="s">
        <v>145</v>
      </c>
      <c r="C128" s="154" t="s">
        <v>146</v>
      </c>
      <c r="D128" s="155" t="s">
        <v>90</v>
      </c>
      <c r="E128" s="156">
        <v>0.084868</v>
      </c>
      <c r="F128" s="156">
        <v>0</v>
      </c>
      <c r="G128" s="157">
        <f>E128*F128</f>
        <v>0</v>
      </c>
      <c r="O128" s="151">
        <v>2</v>
      </c>
      <c r="AA128" s="129">
        <v>7</v>
      </c>
      <c r="AB128" s="129">
        <v>1001</v>
      </c>
      <c r="AC128" s="129">
        <v>5</v>
      </c>
      <c r="AZ128" s="129">
        <v>2</v>
      </c>
      <c r="BA128" s="129">
        <f>IF(AZ128=1,G128,0)</f>
        <v>0</v>
      </c>
      <c r="BB128" s="129">
        <f>IF(AZ128=2,G128,0)</f>
        <v>0</v>
      </c>
      <c r="BC128" s="129">
        <f>IF(AZ128=3,G128,0)</f>
        <v>0</v>
      </c>
      <c r="BD128" s="129">
        <f>IF(AZ128=4,G128,0)</f>
        <v>0</v>
      </c>
      <c r="BE128" s="129">
        <f>IF(AZ128=5,G128,0)</f>
        <v>0</v>
      </c>
      <c r="CZ128" s="129">
        <v>0</v>
      </c>
    </row>
    <row r="129" spans="1:57" ht="12.75">
      <c r="A129" s="158"/>
      <c r="B129" s="159" t="s">
        <v>66</v>
      </c>
      <c r="C129" s="160" t="str">
        <f>CONCATENATE(B124," ",C124)</f>
        <v>776 Podlahy povlakové</v>
      </c>
      <c r="D129" s="158"/>
      <c r="E129" s="161"/>
      <c r="F129" s="161"/>
      <c r="G129" s="162">
        <f>SUM(G124:G128)</f>
        <v>0</v>
      </c>
      <c r="O129" s="151">
        <v>4</v>
      </c>
      <c r="BA129" s="163">
        <f>SUM(BA124:BA128)</f>
        <v>0</v>
      </c>
      <c r="BB129" s="163">
        <f>SUM(BB124:BB128)</f>
        <v>0</v>
      </c>
      <c r="BC129" s="163">
        <f>SUM(BC124:BC128)</f>
        <v>0</v>
      </c>
      <c r="BD129" s="163">
        <f>SUM(BD124:BD128)</f>
        <v>0</v>
      </c>
      <c r="BE129" s="163">
        <f>SUM(BE124:BE128)</f>
        <v>0</v>
      </c>
    </row>
    <row r="130" spans="1:15" ht="12.75">
      <c r="A130" s="144" t="s">
        <v>65</v>
      </c>
      <c r="B130" s="145" t="s">
        <v>279</v>
      </c>
      <c r="C130" s="146" t="s">
        <v>280</v>
      </c>
      <c r="D130" s="147"/>
      <c r="E130" s="148"/>
      <c r="F130" s="148"/>
      <c r="G130" s="149"/>
      <c r="H130" s="150"/>
      <c r="I130" s="150"/>
      <c r="O130" s="151">
        <v>1</v>
      </c>
    </row>
    <row r="131" spans="1:104" ht="12.75">
      <c r="A131" s="152">
        <v>96</v>
      </c>
      <c r="B131" s="153" t="s">
        <v>281</v>
      </c>
      <c r="C131" s="154" t="s">
        <v>282</v>
      </c>
      <c r="D131" s="155" t="s">
        <v>77</v>
      </c>
      <c r="E131" s="156">
        <v>17.87</v>
      </c>
      <c r="F131" s="156">
        <v>0</v>
      </c>
      <c r="G131" s="157">
        <f>E131*F131</f>
        <v>0</v>
      </c>
      <c r="O131" s="151">
        <v>2</v>
      </c>
      <c r="AA131" s="129">
        <v>1</v>
      </c>
      <c r="AB131" s="129">
        <v>7</v>
      </c>
      <c r="AC131" s="129">
        <v>7</v>
      </c>
      <c r="AZ131" s="129">
        <v>2</v>
      </c>
      <c r="BA131" s="129">
        <f>IF(AZ131=1,G131,0)</f>
        <v>0</v>
      </c>
      <c r="BB131" s="129">
        <f>IF(AZ131=2,G131,0)</f>
        <v>0</v>
      </c>
      <c r="BC131" s="129">
        <f>IF(AZ131=3,G131,0)</f>
        <v>0</v>
      </c>
      <c r="BD131" s="129">
        <f>IF(AZ131=4,G131,0)</f>
        <v>0</v>
      </c>
      <c r="BE131" s="129">
        <f>IF(AZ131=5,G131,0)</f>
        <v>0</v>
      </c>
      <c r="CZ131" s="129">
        <v>0.0035</v>
      </c>
    </row>
    <row r="132" spans="1:104" ht="12.75">
      <c r="A132" s="152">
        <v>97</v>
      </c>
      <c r="B132" s="153" t="s">
        <v>283</v>
      </c>
      <c r="C132" s="154" t="s">
        <v>284</v>
      </c>
      <c r="D132" s="155" t="s">
        <v>151</v>
      </c>
      <c r="E132" s="156">
        <v>21</v>
      </c>
      <c r="F132" s="156">
        <v>0</v>
      </c>
      <c r="G132" s="157">
        <f>E132*F132</f>
        <v>0</v>
      </c>
      <c r="O132" s="151">
        <v>2</v>
      </c>
      <c r="AA132" s="129">
        <v>3</v>
      </c>
      <c r="AB132" s="129">
        <v>7</v>
      </c>
      <c r="AC132" s="129">
        <v>28341006</v>
      </c>
      <c r="AZ132" s="129">
        <v>2</v>
      </c>
      <c r="BA132" s="129">
        <f>IF(AZ132=1,G132,0)</f>
        <v>0</v>
      </c>
      <c r="BB132" s="129">
        <f>IF(AZ132=2,G132,0)</f>
        <v>0</v>
      </c>
      <c r="BC132" s="129">
        <f>IF(AZ132=3,G132,0)</f>
        <v>0</v>
      </c>
      <c r="BD132" s="129">
        <f>IF(AZ132=4,G132,0)</f>
        <v>0</v>
      </c>
      <c r="BE132" s="129">
        <f>IF(AZ132=5,G132,0)</f>
        <v>0</v>
      </c>
      <c r="CZ132" s="129">
        <v>0.00015</v>
      </c>
    </row>
    <row r="133" spans="1:104" ht="12.75">
      <c r="A133" s="152">
        <v>98</v>
      </c>
      <c r="B133" s="153" t="s">
        <v>285</v>
      </c>
      <c r="C133" s="154" t="s">
        <v>286</v>
      </c>
      <c r="D133" s="155" t="s">
        <v>77</v>
      </c>
      <c r="E133" s="156">
        <v>19.657</v>
      </c>
      <c r="F133" s="156">
        <v>0</v>
      </c>
      <c r="G133" s="157">
        <f>E133*F133</f>
        <v>0</v>
      </c>
      <c r="O133" s="151">
        <v>2</v>
      </c>
      <c r="AA133" s="129">
        <v>3</v>
      </c>
      <c r="AB133" s="129">
        <v>7</v>
      </c>
      <c r="AC133" s="129">
        <v>59781111</v>
      </c>
      <c r="AZ133" s="129">
        <v>2</v>
      </c>
      <c r="BA133" s="129">
        <f>IF(AZ133=1,G133,0)</f>
        <v>0</v>
      </c>
      <c r="BB133" s="129">
        <f>IF(AZ133=2,G133,0)</f>
        <v>0</v>
      </c>
      <c r="BC133" s="129">
        <f>IF(AZ133=3,G133,0)</f>
        <v>0</v>
      </c>
      <c r="BD133" s="129">
        <f>IF(AZ133=4,G133,0)</f>
        <v>0</v>
      </c>
      <c r="BE133" s="129">
        <f>IF(AZ133=5,G133,0)</f>
        <v>0</v>
      </c>
      <c r="CZ133" s="129">
        <v>0.018</v>
      </c>
    </row>
    <row r="134" spans="1:104" ht="12.75">
      <c r="A134" s="152">
        <v>99</v>
      </c>
      <c r="B134" s="153" t="s">
        <v>145</v>
      </c>
      <c r="C134" s="154" t="s">
        <v>146</v>
      </c>
      <c r="D134" s="155" t="s">
        <v>90</v>
      </c>
      <c r="E134" s="156">
        <v>0.419521</v>
      </c>
      <c r="F134" s="156">
        <v>0</v>
      </c>
      <c r="G134" s="157">
        <f>E134*F134</f>
        <v>0</v>
      </c>
      <c r="O134" s="151">
        <v>2</v>
      </c>
      <c r="AA134" s="129">
        <v>7</v>
      </c>
      <c r="AB134" s="129">
        <v>1001</v>
      </c>
      <c r="AC134" s="129">
        <v>5</v>
      </c>
      <c r="AZ134" s="129">
        <v>2</v>
      </c>
      <c r="BA134" s="129">
        <f>IF(AZ134=1,G134,0)</f>
        <v>0</v>
      </c>
      <c r="BB134" s="129">
        <f>IF(AZ134=2,G134,0)</f>
        <v>0</v>
      </c>
      <c r="BC134" s="129">
        <f>IF(AZ134=3,G134,0)</f>
        <v>0</v>
      </c>
      <c r="BD134" s="129">
        <f>IF(AZ134=4,G134,0)</f>
        <v>0</v>
      </c>
      <c r="BE134" s="129">
        <f>IF(AZ134=5,G134,0)</f>
        <v>0</v>
      </c>
      <c r="CZ134" s="129">
        <v>0</v>
      </c>
    </row>
    <row r="135" spans="1:57" ht="12.75">
      <c r="A135" s="158"/>
      <c r="B135" s="159" t="s">
        <v>66</v>
      </c>
      <c r="C135" s="160" t="str">
        <f>CONCATENATE(B130," ",C130)</f>
        <v>781 Obklady keramické</v>
      </c>
      <c r="D135" s="158"/>
      <c r="E135" s="161"/>
      <c r="F135" s="161"/>
      <c r="G135" s="162">
        <f>SUM(G130:G134)</f>
        <v>0</v>
      </c>
      <c r="O135" s="151">
        <v>4</v>
      </c>
      <c r="BA135" s="163">
        <f>SUM(BA130:BA134)</f>
        <v>0</v>
      </c>
      <c r="BB135" s="163">
        <f>SUM(BB130:BB134)</f>
        <v>0</v>
      </c>
      <c r="BC135" s="163">
        <f>SUM(BC130:BC134)</f>
        <v>0</v>
      </c>
      <c r="BD135" s="163">
        <f>SUM(BD130:BD134)</f>
        <v>0</v>
      </c>
      <c r="BE135" s="163">
        <f>SUM(BE130:BE134)</f>
        <v>0</v>
      </c>
    </row>
    <row r="136" spans="1:15" ht="12.75">
      <c r="A136" s="144" t="s">
        <v>65</v>
      </c>
      <c r="B136" s="145" t="s">
        <v>287</v>
      </c>
      <c r="C136" s="146" t="s">
        <v>288</v>
      </c>
      <c r="D136" s="147"/>
      <c r="E136" s="148"/>
      <c r="F136" s="148"/>
      <c r="G136" s="149"/>
      <c r="H136" s="150"/>
      <c r="I136" s="150"/>
      <c r="O136" s="151">
        <v>1</v>
      </c>
    </row>
    <row r="137" spans="1:104" ht="12.75">
      <c r="A137" s="152">
        <v>100</v>
      </c>
      <c r="B137" s="153" t="s">
        <v>289</v>
      </c>
      <c r="C137" s="154" t="s">
        <v>290</v>
      </c>
      <c r="D137" s="155" t="s">
        <v>77</v>
      </c>
      <c r="E137" s="156">
        <v>5.4</v>
      </c>
      <c r="F137" s="156">
        <v>0</v>
      </c>
      <c r="G137" s="157">
        <f>E137*F137</f>
        <v>0</v>
      </c>
      <c r="O137" s="151">
        <v>2</v>
      </c>
      <c r="AA137" s="129">
        <v>1</v>
      </c>
      <c r="AB137" s="129">
        <v>7</v>
      </c>
      <c r="AC137" s="129">
        <v>7</v>
      </c>
      <c r="AZ137" s="129">
        <v>2</v>
      </c>
      <c r="BA137" s="129">
        <f>IF(AZ137=1,G137,0)</f>
        <v>0</v>
      </c>
      <c r="BB137" s="129">
        <f>IF(AZ137=2,G137,0)</f>
        <v>0</v>
      </c>
      <c r="BC137" s="129">
        <f>IF(AZ137=3,G137,0)</f>
        <v>0</v>
      </c>
      <c r="BD137" s="129">
        <f>IF(AZ137=4,G137,0)</f>
        <v>0</v>
      </c>
      <c r="BE137" s="129">
        <f>IF(AZ137=5,G137,0)</f>
        <v>0</v>
      </c>
      <c r="CZ137" s="129">
        <v>0</v>
      </c>
    </row>
    <row r="138" spans="1:104" ht="12.75">
      <c r="A138" s="152">
        <v>101</v>
      </c>
      <c r="B138" s="153" t="s">
        <v>291</v>
      </c>
      <c r="C138" s="154" t="s">
        <v>292</v>
      </c>
      <c r="D138" s="155" t="s">
        <v>77</v>
      </c>
      <c r="E138" s="156">
        <v>9.02</v>
      </c>
      <c r="F138" s="156">
        <v>0</v>
      </c>
      <c r="G138" s="157">
        <f>E138*F138</f>
        <v>0</v>
      </c>
      <c r="O138" s="151">
        <v>2</v>
      </c>
      <c r="AA138" s="129">
        <v>1</v>
      </c>
      <c r="AB138" s="129">
        <v>7</v>
      </c>
      <c r="AC138" s="129">
        <v>7</v>
      </c>
      <c r="AZ138" s="129">
        <v>2</v>
      </c>
      <c r="BA138" s="129">
        <f>IF(AZ138=1,G138,0)</f>
        <v>0</v>
      </c>
      <c r="BB138" s="129">
        <f>IF(AZ138=2,G138,0)</f>
        <v>0</v>
      </c>
      <c r="BC138" s="129">
        <f>IF(AZ138=3,G138,0)</f>
        <v>0</v>
      </c>
      <c r="BD138" s="129">
        <f>IF(AZ138=4,G138,0)</f>
        <v>0</v>
      </c>
      <c r="BE138" s="129">
        <f>IF(AZ138=5,G138,0)</f>
        <v>0</v>
      </c>
      <c r="CZ138" s="129">
        <v>0</v>
      </c>
    </row>
    <row r="139" spans="1:57" ht="12.75">
      <c r="A139" s="158"/>
      <c r="B139" s="159" t="s">
        <v>66</v>
      </c>
      <c r="C139" s="160" t="str">
        <f>CONCATENATE(B136," ",C136)</f>
        <v>783 Nátěry</v>
      </c>
      <c r="D139" s="158"/>
      <c r="E139" s="161"/>
      <c r="F139" s="161"/>
      <c r="G139" s="162">
        <f>SUM(G136:G138)</f>
        <v>0</v>
      </c>
      <c r="O139" s="151">
        <v>4</v>
      </c>
      <c r="BA139" s="163">
        <f>SUM(BA136:BA138)</f>
        <v>0</v>
      </c>
      <c r="BB139" s="163">
        <f>SUM(BB136:BB138)</f>
        <v>0</v>
      </c>
      <c r="BC139" s="163">
        <f>SUM(BC136:BC138)</f>
        <v>0</v>
      </c>
      <c r="BD139" s="163">
        <f>SUM(BD136:BD138)</f>
        <v>0</v>
      </c>
      <c r="BE139" s="163">
        <f>SUM(BE136:BE138)</f>
        <v>0</v>
      </c>
    </row>
    <row r="140" spans="1:15" ht="12.75">
      <c r="A140" s="144" t="s">
        <v>65</v>
      </c>
      <c r="B140" s="145" t="s">
        <v>293</v>
      </c>
      <c r="C140" s="146" t="s">
        <v>294</v>
      </c>
      <c r="D140" s="147"/>
      <c r="E140" s="148"/>
      <c r="F140" s="148"/>
      <c r="G140" s="149"/>
      <c r="H140" s="150"/>
      <c r="I140" s="150"/>
      <c r="O140" s="151">
        <v>1</v>
      </c>
    </row>
    <row r="141" spans="1:104" ht="12.75">
      <c r="A141" s="152">
        <v>102</v>
      </c>
      <c r="B141" s="153" t="s">
        <v>295</v>
      </c>
      <c r="C141" s="154" t="s">
        <v>296</v>
      </c>
      <c r="D141" s="155" t="s">
        <v>77</v>
      </c>
      <c r="E141" s="156">
        <v>95.91</v>
      </c>
      <c r="F141" s="156">
        <v>0</v>
      </c>
      <c r="G141" s="157">
        <f>E141*F141</f>
        <v>0</v>
      </c>
      <c r="O141" s="151">
        <v>2</v>
      </c>
      <c r="AA141" s="129">
        <v>1</v>
      </c>
      <c r="AB141" s="129">
        <v>7</v>
      </c>
      <c r="AC141" s="129">
        <v>7</v>
      </c>
      <c r="AZ141" s="129">
        <v>2</v>
      </c>
      <c r="BA141" s="129">
        <f>IF(AZ141=1,G141,0)</f>
        <v>0</v>
      </c>
      <c r="BB141" s="129">
        <f>IF(AZ141=2,G141,0)</f>
        <v>0</v>
      </c>
      <c r="BC141" s="129">
        <f>IF(AZ141=3,G141,0)</f>
        <v>0</v>
      </c>
      <c r="BD141" s="129">
        <f>IF(AZ141=4,G141,0)</f>
        <v>0</v>
      </c>
      <c r="BE141" s="129">
        <f>IF(AZ141=5,G141,0)</f>
        <v>0</v>
      </c>
      <c r="CZ141" s="129">
        <v>0</v>
      </c>
    </row>
    <row r="142" spans="1:104" ht="12.75">
      <c r="A142" s="152">
        <v>103</v>
      </c>
      <c r="B142" s="153" t="s">
        <v>297</v>
      </c>
      <c r="C142" s="154" t="s">
        <v>298</v>
      </c>
      <c r="D142" s="155" t="s">
        <v>77</v>
      </c>
      <c r="E142" s="156">
        <v>141.26</v>
      </c>
      <c r="F142" s="156">
        <v>0</v>
      </c>
      <c r="G142" s="157">
        <f>E142*F142</f>
        <v>0</v>
      </c>
      <c r="O142" s="151">
        <v>2</v>
      </c>
      <c r="AA142" s="129">
        <v>1</v>
      </c>
      <c r="AB142" s="129">
        <v>7</v>
      </c>
      <c r="AC142" s="129">
        <v>7</v>
      </c>
      <c r="AZ142" s="129">
        <v>2</v>
      </c>
      <c r="BA142" s="129">
        <f>IF(AZ142=1,G142,0)</f>
        <v>0</v>
      </c>
      <c r="BB142" s="129">
        <f>IF(AZ142=2,G142,0)</f>
        <v>0</v>
      </c>
      <c r="BC142" s="129">
        <f>IF(AZ142=3,G142,0)</f>
        <v>0</v>
      </c>
      <c r="BD142" s="129">
        <f>IF(AZ142=4,G142,0)</f>
        <v>0</v>
      </c>
      <c r="BE142" s="129">
        <f>IF(AZ142=5,G142,0)</f>
        <v>0</v>
      </c>
      <c r="CZ142" s="129">
        <v>0</v>
      </c>
    </row>
    <row r="143" spans="1:57" ht="12.75">
      <c r="A143" s="158"/>
      <c r="B143" s="159" t="s">
        <v>66</v>
      </c>
      <c r="C143" s="160" t="str">
        <f>CONCATENATE(B140," ",C140)</f>
        <v>784 Malby</v>
      </c>
      <c r="D143" s="158"/>
      <c r="E143" s="161"/>
      <c r="F143" s="161"/>
      <c r="G143" s="162">
        <f>SUM(G140:G142)</f>
        <v>0</v>
      </c>
      <c r="O143" s="151">
        <v>4</v>
      </c>
      <c r="BA143" s="163">
        <f>SUM(BA140:BA142)</f>
        <v>0</v>
      </c>
      <c r="BB143" s="163">
        <f>SUM(BB140:BB142)</f>
        <v>0</v>
      </c>
      <c r="BC143" s="163">
        <f>SUM(BC140:BC142)</f>
        <v>0</v>
      </c>
      <c r="BD143" s="163">
        <f>SUM(BD140:BD142)</f>
        <v>0</v>
      </c>
      <c r="BE143" s="163">
        <f>SUM(BE140:BE142)</f>
        <v>0</v>
      </c>
    </row>
    <row r="144" spans="1:15" ht="12.75">
      <c r="A144" s="144" t="s">
        <v>65</v>
      </c>
      <c r="B144" s="145" t="s">
        <v>299</v>
      </c>
      <c r="C144" s="146" t="s">
        <v>300</v>
      </c>
      <c r="D144" s="147"/>
      <c r="E144" s="148"/>
      <c r="F144" s="148"/>
      <c r="G144" s="149"/>
      <c r="H144" s="150"/>
      <c r="I144" s="150"/>
      <c r="O144" s="151">
        <v>1</v>
      </c>
    </row>
    <row r="145" spans="1:104" ht="12.75">
      <c r="A145" s="152">
        <v>104</v>
      </c>
      <c r="B145" s="153" t="s">
        <v>301</v>
      </c>
      <c r="C145" s="154" t="s">
        <v>302</v>
      </c>
      <c r="D145" s="155" t="s">
        <v>77</v>
      </c>
      <c r="E145" s="156">
        <v>5.4</v>
      </c>
      <c r="F145" s="156">
        <v>0</v>
      </c>
      <c r="G145" s="157">
        <f>E145*F145</f>
        <v>0</v>
      </c>
      <c r="O145" s="151">
        <v>2</v>
      </c>
      <c r="AA145" s="129">
        <v>1</v>
      </c>
      <c r="AB145" s="129">
        <v>7</v>
      </c>
      <c r="AC145" s="129">
        <v>7</v>
      </c>
      <c r="AZ145" s="129">
        <v>2</v>
      </c>
      <c r="BA145" s="129">
        <f>IF(AZ145=1,G145,0)</f>
        <v>0</v>
      </c>
      <c r="BB145" s="129">
        <f>IF(AZ145=2,G145,0)</f>
        <v>0</v>
      </c>
      <c r="BC145" s="129">
        <f>IF(AZ145=3,G145,0)</f>
        <v>0</v>
      </c>
      <c r="BD145" s="129">
        <f>IF(AZ145=4,G145,0)</f>
        <v>0</v>
      </c>
      <c r="BE145" s="129">
        <f>IF(AZ145=5,G145,0)</f>
        <v>0</v>
      </c>
      <c r="CZ145" s="129">
        <v>0.011</v>
      </c>
    </row>
    <row r="146" spans="1:104" ht="12.75">
      <c r="A146" s="152">
        <v>105</v>
      </c>
      <c r="B146" s="153" t="s">
        <v>145</v>
      </c>
      <c r="C146" s="154" t="s">
        <v>146</v>
      </c>
      <c r="D146" s="155" t="s">
        <v>90</v>
      </c>
      <c r="E146" s="156">
        <v>0.0594</v>
      </c>
      <c r="F146" s="156">
        <v>0</v>
      </c>
      <c r="G146" s="157">
        <f>E146*F146</f>
        <v>0</v>
      </c>
      <c r="O146" s="151">
        <v>2</v>
      </c>
      <c r="AA146" s="129">
        <v>7</v>
      </c>
      <c r="AB146" s="129">
        <v>1001</v>
      </c>
      <c r="AC146" s="129">
        <v>5</v>
      </c>
      <c r="AZ146" s="129">
        <v>2</v>
      </c>
      <c r="BA146" s="129">
        <f>IF(AZ146=1,G146,0)</f>
        <v>0</v>
      </c>
      <c r="BB146" s="129">
        <f>IF(AZ146=2,G146,0)</f>
        <v>0</v>
      </c>
      <c r="BC146" s="129">
        <f>IF(AZ146=3,G146,0)</f>
        <v>0</v>
      </c>
      <c r="BD146" s="129">
        <f>IF(AZ146=4,G146,0)</f>
        <v>0</v>
      </c>
      <c r="BE146" s="129">
        <f>IF(AZ146=5,G146,0)</f>
        <v>0</v>
      </c>
      <c r="CZ146" s="129">
        <v>0</v>
      </c>
    </row>
    <row r="147" spans="1:57" ht="12.75">
      <c r="A147" s="158"/>
      <c r="B147" s="159" t="s">
        <v>66</v>
      </c>
      <c r="C147" s="160" t="str">
        <f>CONCATENATE(B144," ",C144)</f>
        <v>787 Zasklívání</v>
      </c>
      <c r="D147" s="158"/>
      <c r="E147" s="161"/>
      <c r="F147" s="161"/>
      <c r="G147" s="162">
        <f>SUM(G144:G146)</f>
        <v>0</v>
      </c>
      <c r="O147" s="151">
        <v>4</v>
      </c>
      <c r="BA147" s="163">
        <f>SUM(BA144:BA146)</f>
        <v>0</v>
      </c>
      <c r="BB147" s="163">
        <f>SUM(BB144:BB146)</f>
        <v>0</v>
      </c>
      <c r="BC147" s="163">
        <f>SUM(BC144:BC146)</f>
        <v>0</v>
      </c>
      <c r="BD147" s="163">
        <f>SUM(BD144:BD146)</f>
        <v>0</v>
      </c>
      <c r="BE147" s="163">
        <f>SUM(BE144:BE146)</f>
        <v>0</v>
      </c>
    </row>
    <row r="148" ht="12.75">
      <c r="E148" s="129"/>
    </row>
    <row r="149" ht="12.75">
      <c r="E149" s="129"/>
    </row>
    <row r="150" ht="12.75">
      <c r="E150" s="129"/>
    </row>
    <row r="151" ht="12.75">
      <c r="E151" s="129"/>
    </row>
    <row r="152" ht="12.75">
      <c r="E152" s="129"/>
    </row>
    <row r="153" ht="12.75">
      <c r="E153" s="129"/>
    </row>
    <row r="154" ht="12.75">
      <c r="E154" s="129"/>
    </row>
    <row r="155" ht="12.75">
      <c r="E155" s="129"/>
    </row>
    <row r="156" ht="12.75">
      <c r="E156" s="129"/>
    </row>
    <row r="157" ht="12.75">
      <c r="E157" s="129"/>
    </row>
    <row r="158" ht="12.75">
      <c r="E158" s="129"/>
    </row>
    <row r="159" ht="12.75">
      <c r="E159" s="129"/>
    </row>
    <row r="160" ht="12.75">
      <c r="E160" s="129"/>
    </row>
    <row r="161" ht="12.75">
      <c r="E161" s="129"/>
    </row>
    <row r="162" ht="12.75">
      <c r="E162" s="129"/>
    </row>
    <row r="163" ht="12.75">
      <c r="E163" s="129"/>
    </row>
    <row r="164" ht="12.75">
      <c r="E164" s="129"/>
    </row>
    <row r="165" ht="12.75">
      <c r="E165" s="129"/>
    </row>
    <row r="166" ht="12.75">
      <c r="E166" s="129"/>
    </row>
    <row r="167" ht="12.75">
      <c r="E167" s="129"/>
    </row>
    <row r="168" ht="12.75">
      <c r="E168" s="129"/>
    </row>
    <row r="169" ht="12.75">
      <c r="E169" s="129"/>
    </row>
    <row r="170" ht="12.75">
      <c r="E170" s="129"/>
    </row>
    <row r="171" spans="1:7" ht="12.75">
      <c r="A171" s="164"/>
      <c r="B171" s="164"/>
      <c r="C171" s="164"/>
      <c r="D171" s="164"/>
      <c r="E171" s="164"/>
      <c r="F171" s="164"/>
      <c r="G171" s="164"/>
    </row>
    <row r="172" spans="1:7" ht="12.75">
      <c r="A172" s="164"/>
      <c r="B172" s="164"/>
      <c r="C172" s="164"/>
      <c r="D172" s="164"/>
      <c r="E172" s="164"/>
      <c r="F172" s="164"/>
      <c r="G172" s="164"/>
    </row>
    <row r="173" spans="1:7" ht="12.75">
      <c r="A173" s="164"/>
      <c r="B173" s="164"/>
      <c r="C173" s="164"/>
      <c r="D173" s="164"/>
      <c r="E173" s="164"/>
      <c r="F173" s="164"/>
      <c r="G173" s="164"/>
    </row>
    <row r="174" spans="1:7" ht="12.75">
      <c r="A174" s="164"/>
      <c r="B174" s="164"/>
      <c r="C174" s="164"/>
      <c r="D174" s="164"/>
      <c r="E174" s="164"/>
      <c r="F174" s="164"/>
      <c r="G174" s="164"/>
    </row>
    <row r="175" ht="12.75">
      <c r="E175" s="129"/>
    </row>
    <row r="176" ht="12.75">
      <c r="E176" s="129"/>
    </row>
    <row r="177" ht="12.75">
      <c r="E177" s="129"/>
    </row>
    <row r="178" ht="12.75">
      <c r="E178" s="129"/>
    </row>
    <row r="179" ht="12.75">
      <c r="E179" s="129"/>
    </row>
    <row r="180" ht="12.75">
      <c r="E180" s="129"/>
    </row>
    <row r="181" ht="12.75">
      <c r="E181" s="129"/>
    </row>
    <row r="182" ht="12.75">
      <c r="E182" s="129"/>
    </row>
    <row r="183" ht="12.75">
      <c r="E183" s="129"/>
    </row>
    <row r="184" ht="12.75">
      <c r="E184" s="129"/>
    </row>
    <row r="185" ht="12.75">
      <c r="E185" s="129"/>
    </row>
    <row r="186" ht="12.75">
      <c r="E186" s="129"/>
    </row>
    <row r="187" ht="12.75">
      <c r="E187" s="129"/>
    </row>
    <row r="188" ht="12.75">
      <c r="E188" s="129"/>
    </row>
    <row r="189" ht="12.75">
      <c r="E189" s="129"/>
    </row>
    <row r="190" ht="12.75">
      <c r="E190" s="129"/>
    </row>
    <row r="191" ht="12.75">
      <c r="E191" s="129"/>
    </row>
    <row r="192" ht="12.75">
      <c r="E192" s="129"/>
    </row>
    <row r="193" ht="12.75">
      <c r="E193" s="129"/>
    </row>
    <row r="194" ht="12.75">
      <c r="E194" s="129"/>
    </row>
    <row r="195" ht="12.75">
      <c r="E195" s="129"/>
    </row>
    <row r="196" ht="12.75">
      <c r="E196" s="129"/>
    </row>
    <row r="197" ht="12.75">
      <c r="E197" s="129"/>
    </row>
    <row r="198" ht="12.75">
      <c r="E198" s="129"/>
    </row>
    <row r="199" ht="12.75">
      <c r="E199" s="129"/>
    </row>
    <row r="200" ht="12.75">
      <c r="E200" s="129"/>
    </row>
    <row r="201" ht="12.75">
      <c r="E201" s="129"/>
    </row>
    <row r="202" ht="12.75">
      <c r="E202" s="129"/>
    </row>
    <row r="203" ht="12.75">
      <c r="E203" s="129"/>
    </row>
    <row r="204" ht="12.75">
      <c r="E204" s="129"/>
    </row>
    <row r="205" ht="12.75">
      <c r="E205" s="129"/>
    </row>
    <row r="206" spans="1:2" ht="12.75">
      <c r="A206" s="165"/>
      <c r="B206" s="165"/>
    </row>
    <row r="207" spans="1:7" ht="12.75">
      <c r="A207" s="164"/>
      <c r="B207" s="164"/>
      <c r="C207" s="166"/>
      <c r="D207" s="166"/>
      <c r="E207" s="167"/>
      <c r="F207" s="166"/>
      <c r="G207" s="168"/>
    </row>
    <row r="208" spans="1:7" ht="12.75">
      <c r="A208" s="169"/>
      <c r="B208" s="169"/>
      <c r="C208" s="164"/>
      <c r="D208" s="164"/>
      <c r="E208" s="170"/>
      <c r="F208" s="164"/>
      <c r="G208" s="164"/>
    </row>
    <row r="209" spans="1:7" ht="12.75">
      <c r="A209" s="164"/>
      <c r="B209" s="164"/>
      <c r="C209" s="164"/>
      <c r="D209" s="164"/>
      <c r="E209" s="170"/>
      <c r="F209" s="164"/>
      <c r="G209" s="164"/>
    </row>
    <row r="210" spans="1:7" ht="12.75">
      <c r="A210" s="164"/>
      <c r="B210" s="164"/>
      <c r="C210" s="164"/>
      <c r="D210" s="164"/>
      <c r="E210" s="170"/>
      <c r="F210" s="164"/>
      <c r="G210" s="164"/>
    </row>
    <row r="211" spans="1:7" ht="12.75">
      <c r="A211" s="164"/>
      <c r="B211" s="164"/>
      <c r="C211" s="164"/>
      <c r="D211" s="164"/>
      <c r="E211" s="170"/>
      <c r="F211" s="164"/>
      <c r="G211" s="164"/>
    </row>
    <row r="212" spans="1:7" ht="12.75">
      <c r="A212" s="164"/>
      <c r="B212" s="164"/>
      <c r="C212" s="164"/>
      <c r="D212" s="164"/>
      <c r="E212" s="170"/>
      <c r="F212" s="164"/>
      <c r="G212" s="164"/>
    </row>
    <row r="213" spans="1:7" ht="12.75">
      <c r="A213" s="164"/>
      <c r="B213" s="164"/>
      <c r="C213" s="164"/>
      <c r="D213" s="164"/>
      <c r="E213" s="170"/>
      <c r="F213" s="164"/>
      <c r="G213" s="164"/>
    </row>
    <row r="214" spans="1:7" ht="12.75">
      <c r="A214" s="164"/>
      <c r="B214" s="164"/>
      <c r="C214" s="164"/>
      <c r="D214" s="164"/>
      <c r="E214" s="170"/>
      <c r="F214" s="164"/>
      <c r="G214" s="164"/>
    </row>
    <row r="215" spans="1:7" ht="12.75">
      <c r="A215" s="164"/>
      <c r="B215" s="164"/>
      <c r="C215" s="164"/>
      <c r="D215" s="164"/>
      <c r="E215" s="170"/>
      <c r="F215" s="164"/>
      <c r="G215" s="164"/>
    </row>
    <row r="216" spans="1:7" ht="12.75">
      <c r="A216" s="164"/>
      <c r="B216" s="164"/>
      <c r="C216" s="164"/>
      <c r="D216" s="164"/>
      <c r="E216" s="170"/>
      <c r="F216" s="164"/>
      <c r="G216" s="164"/>
    </row>
    <row r="217" spans="1:7" ht="12.75">
      <c r="A217" s="164"/>
      <c r="B217" s="164"/>
      <c r="C217" s="164"/>
      <c r="D217" s="164"/>
      <c r="E217" s="170"/>
      <c r="F217" s="164"/>
      <c r="G217" s="164"/>
    </row>
    <row r="218" spans="1:7" ht="12.75">
      <c r="A218" s="164"/>
      <c r="B218" s="164"/>
      <c r="C218" s="164"/>
      <c r="D218" s="164"/>
      <c r="E218" s="170"/>
      <c r="F218" s="164"/>
      <c r="G218" s="164"/>
    </row>
    <row r="219" spans="1:7" ht="12.75">
      <c r="A219" s="164"/>
      <c r="B219" s="164"/>
      <c r="C219" s="164"/>
      <c r="D219" s="164"/>
      <c r="E219" s="170"/>
      <c r="F219" s="164"/>
      <c r="G219" s="164"/>
    </row>
    <row r="220" spans="1:7" ht="12.75">
      <c r="A220" s="164"/>
      <c r="B220" s="164"/>
      <c r="C220" s="164"/>
      <c r="D220" s="164"/>
      <c r="E220" s="170"/>
      <c r="F220" s="164"/>
      <c r="G220" s="164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bohumil.kucera</dc:creator>
  <cp:keywords/>
  <dc:description/>
  <cp:lastModifiedBy>Pohanová</cp:lastModifiedBy>
  <dcterms:created xsi:type="dcterms:W3CDTF">2011-05-31T13:42:22Z</dcterms:created>
  <dcterms:modified xsi:type="dcterms:W3CDTF">2011-10-17T08:15:10Z</dcterms:modified>
  <cp:category/>
  <cp:version/>
  <cp:contentType/>
  <cp:contentStatus/>
</cp:coreProperties>
</file>